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0730" windowHeight="8670" activeTab="0"/>
  </bookViews>
  <sheets>
    <sheet name="Bo sung von" sheetId="1" r:id="rId1"/>
  </sheets>
  <externalReferences>
    <externalReference r:id="rId4"/>
    <externalReference r:id="rId5"/>
    <externalReference r:id="rId6"/>
    <externalReference r:id="rId7"/>
  </externalReferences>
  <definedNames>
    <definedName name="_____________PA3" hidden="1">{"'Sheet1'!$L$16"}</definedName>
    <definedName name="____________ban2" hidden="1">{"'Sheet1'!$L$16"}</definedName>
    <definedName name="____________cep1" hidden="1">{"'Sheet1'!$L$16"}</definedName>
    <definedName name="____________Coc39" hidden="1">{"'Sheet1'!$L$16"}</definedName>
    <definedName name="____________Goi8" hidden="1">{"'Sheet1'!$L$16"}</definedName>
    <definedName name="____________Lan1" hidden="1">{"'Sheet1'!$L$16"}</definedName>
    <definedName name="____________LAN3" hidden="1">{"'Sheet1'!$L$16"}</definedName>
    <definedName name="____________lk2" hidden="1">{"'Sheet1'!$L$16"}</definedName>
    <definedName name="____________PA3" hidden="1">{"'Sheet1'!$L$16"}</definedName>
    <definedName name="____________Tru21" hidden="1">{"'Sheet1'!$L$16"}</definedName>
    <definedName name="____________tt3" hidden="1">{"'Sheet1'!$L$16"}</definedName>
    <definedName name="____________TT31" hidden="1">{"'Sheet1'!$L$16"}</definedName>
    <definedName name="__________ban2" hidden="1">{"'Sheet1'!$L$16"}</definedName>
    <definedName name="__________cep1" hidden="1">{"'Sheet1'!$L$16"}</definedName>
    <definedName name="__________Coc39" hidden="1">{"'Sheet1'!$L$16"}</definedName>
    <definedName name="__________Goi8" hidden="1">{"'Sheet1'!$L$16"}</definedName>
    <definedName name="__________Lan1" hidden="1">{"'Sheet1'!$L$16"}</definedName>
    <definedName name="__________LAN3" hidden="1">{"'Sheet1'!$L$16"}</definedName>
    <definedName name="__________lk2" hidden="1">{"'Sheet1'!$L$16"}</definedName>
    <definedName name="__________PA3" hidden="1">{"'Sheet1'!$L$16"}</definedName>
    <definedName name="__________Tru21" hidden="1">{"'Sheet1'!$L$16"}</definedName>
    <definedName name="__________tt3" hidden="1">{"'Sheet1'!$L$16"}</definedName>
    <definedName name="__________TT31" hidden="1">{"'Sheet1'!$L$16"}</definedName>
    <definedName name="_________a1" hidden="1">{"'Sheet1'!$L$16"}</definedName>
    <definedName name="_________ban2" hidden="1">{"'Sheet1'!$L$16"}</definedName>
    <definedName name="_________cep1" hidden="1">{"'Sheet1'!$L$16"}</definedName>
    <definedName name="_________Coc39" hidden="1">{"'Sheet1'!$L$16"}</definedName>
    <definedName name="_________Goi8" hidden="1">{"'Sheet1'!$L$16"}</definedName>
    <definedName name="_________h1" hidden="1">{"'Sheet1'!$L$16"}</definedName>
    <definedName name="_________hu1" hidden="1">{"'Sheet1'!$L$16"}</definedName>
    <definedName name="_________hu2" hidden="1">{"'Sheet1'!$L$16"}</definedName>
    <definedName name="_________hu5" hidden="1">{"'Sheet1'!$L$16"}</definedName>
    <definedName name="_________hu6" hidden="1">{"'Sheet1'!$L$16"}</definedName>
    <definedName name="_________Lan1" hidden="1">{"'Sheet1'!$L$16"}</definedName>
    <definedName name="_________LAN3" hidden="1">{"'Sheet1'!$L$16"}</definedName>
    <definedName name="_________lk2" hidden="1">{"'Sheet1'!$L$16"}</definedName>
    <definedName name="_________M36" hidden="1">{"'Sheet1'!$L$16"}</definedName>
    <definedName name="_________PA3" hidden="1">{"'Sheet1'!$L$16"}</definedName>
    <definedName name="_________Tru21" hidden="1">{"'Sheet1'!$L$16"}</definedName>
    <definedName name="_________tt3" hidden="1">{"'Sheet1'!$L$16"}</definedName>
    <definedName name="_________TT31" hidden="1">{"'Sheet1'!$L$16"}</definedName>
    <definedName name="________a1" hidden="1">{"'Sheet1'!$L$16"}</definedName>
    <definedName name="________ban2" hidden="1">{"'Sheet1'!$L$16"}</definedName>
    <definedName name="________cep1" hidden="1">{"'Sheet1'!$L$16"}</definedName>
    <definedName name="________Coc39" hidden="1">{"'Sheet1'!$L$16"}</definedName>
    <definedName name="________Goi8" hidden="1">{"'Sheet1'!$L$16"}</definedName>
    <definedName name="________h1" hidden="1">{"'Sheet1'!$L$16"}</definedName>
    <definedName name="________hu1" hidden="1">{"'Sheet1'!$L$16"}</definedName>
    <definedName name="________hu2" hidden="1">{"'Sheet1'!$L$16"}</definedName>
    <definedName name="________hu5" hidden="1">{"'Sheet1'!$L$16"}</definedName>
    <definedName name="________hu6" hidden="1">{"'Sheet1'!$L$16"}</definedName>
    <definedName name="________Lan1" hidden="1">{"'Sheet1'!$L$16"}</definedName>
    <definedName name="________LAN3" hidden="1">{"'Sheet1'!$L$16"}</definedName>
    <definedName name="________lk2" hidden="1">{"'Sheet1'!$L$16"}</definedName>
    <definedName name="________NSO2" hidden="1">{"'Sheet1'!$L$16"}</definedName>
    <definedName name="________PA3" hidden="1">{"'Sheet1'!$L$16"}</definedName>
    <definedName name="________Tru21" hidden="1">{"'Sheet1'!$L$16"}</definedName>
    <definedName name="________tt3" hidden="1">{"'Sheet1'!$L$16"}</definedName>
    <definedName name="________TT31" hidden="1">{"'Sheet1'!$L$16"}</definedName>
    <definedName name="_______ban2" hidden="1">{"'Sheet1'!$L$16"}</definedName>
    <definedName name="_______cep1" hidden="1">{"'Sheet1'!$L$16"}</definedName>
    <definedName name="_______Coc39" hidden="1">{"'Sheet1'!$L$16"}</definedName>
    <definedName name="_______Goi8" hidden="1">{"'Sheet1'!$L$16"}</definedName>
    <definedName name="_______Lan1" hidden="1">{"'Sheet1'!$L$16"}</definedName>
    <definedName name="_______LAN3" hidden="1">{"'Sheet1'!$L$16"}</definedName>
    <definedName name="_______lk2" hidden="1">{"'Sheet1'!$L$16"}</definedName>
    <definedName name="_______NSO2" hidden="1">{"'Sheet1'!$L$16"}</definedName>
    <definedName name="_______PA3" hidden="1">{"'Sheet1'!$L$16"}</definedName>
    <definedName name="_______Tru21" hidden="1">{"'Sheet1'!$L$16"}</definedName>
    <definedName name="_______tt3" hidden="1">{"'Sheet1'!$L$16"}</definedName>
    <definedName name="_______TT31" hidden="1">{"'Sheet1'!$L$16"}</definedName>
    <definedName name="______a1" hidden="1">{"'Sheet1'!$L$16"}</definedName>
    <definedName name="______ban2" hidden="1">{"'Sheet1'!$L$16"}</definedName>
    <definedName name="______cep1" hidden="1">{"'Sheet1'!$L$16"}</definedName>
    <definedName name="______Coc39" hidden="1">{"'Sheet1'!$L$16"}</definedName>
    <definedName name="______Goi8"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Lan1" hidden="1">{"'Sheet1'!$L$16"}</definedName>
    <definedName name="______LAN3" hidden="1">{"'Sheet1'!$L$16"}</definedName>
    <definedName name="______lk2" hidden="1">{"'Sheet1'!$L$16"}</definedName>
    <definedName name="______M36" hidden="1">{"'Sheet1'!$L$16"}</definedName>
    <definedName name="______PA3" hidden="1">{"'Sheet1'!$L$16"}</definedName>
    <definedName name="______Tru21" hidden="1">{"'Sheet1'!$L$16"}</definedName>
    <definedName name="______tt3" hidden="1">{"'Sheet1'!$L$16"}</definedName>
    <definedName name="______TT31" hidden="1">{"'Sheet1'!$L$16"}</definedName>
    <definedName name="_____a1" hidden="1">{"'Sheet1'!$L$16"}</definedName>
    <definedName name="_____ban2" hidden="1">{"'Sheet1'!$L$16"}</definedName>
    <definedName name="_____cep1" hidden="1">{"'Sheet1'!$L$16"}</definedName>
    <definedName name="_____Coc39" hidden="1">{"'Sheet1'!$L$16"}</definedName>
    <definedName name="_____Goi8"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Lan1" hidden="1">{"'Sheet1'!$L$16"}</definedName>
    <definedName name="_____LAN3" hidden="1">{"'Sheet1'!$L$16"}</definedName>
    <definedName name="_____lk2" hidden="1">{"'Sheet1'!$L$16"}</definedName>
    <definedName name="_____NSO2" hidden="1">{"'Sheet1'!$L$16"}</definedName>
    <definedName name="_____PA3" hidden="1">{"'Sheet1'!$L$16"}</definedName>
    <definedName name="_____Tru21" hidden="1">{"'Sheet1'!$L$16"}</definedName>
    <definedName name="_____tt3" hidden="1">{"'Sheet1'!$L$16"}</definedName>
    <definedName name="_____TT31" hidden="1">{"'Sheet1'!$L$16"}</definedName>
    <definedName name="_____vl2" hidden="1">{"'Sheet1'!$L$16"}</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hidden="1">{"'Sheet1'!$L$16"}</definedName>
    <definedName name="____ban2" hidden="1">{"'Sheet1'!$L$16"}</definedName>
    <definedName name="____cep1" hidden="1">{"'Sheet1'!$L$16"}</definedName>
    <definedName name="____Coc39" hidden="1">{"'Sheet1'!$L$16"}</definedName>
    <definedName name="____Goi8"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Lan1" hidden="1">{"'Sheet1'!$L$16"}</definedName>
    <definedName name="____LAN3" hidden="1">{"'Sheet1'!$L$16"}</definedName>
    <definedName name="____lk2" hidden="1">{"'Sheet1'!$L$16"}</definedName>
    <definedName name="____M36" hidden="1">{"'Sheet1'!$L$16"}</definedName>
    <definedName name="____NSO2" hidden="1">{"'Sheet1'!$L$16"}</definedName>
    <definedName name="____PA3" hidden="1">{"'Sheet1'!$L$16"}</definedName>
    <definedName name="____Pl2" hidden="1">{"'Sheet1'!$L$16"}</definedName>
    <definedName name="____Tru21" hidden="1">{"'Sheet1'!$L$16"}</definedName>
    <definedName name="____tt3" hidden="1">{"'Sheet1'!$L$16"}</definedName>
    <definedName name="____TT31" hidden="1">{"'Sheet1'!$L$16"}</definedName>
    <definedName name="____xlfn.BAHTTEXT" hidden="1">#NAME?</definedName>
    <definedName name="___a1" hidden="1">{"'Sheet1'!$L$16"}</definedName>
    <definedName name="___B1" hidden="1">{"'Sheet1'!$L$16"}</definedName>
    <definedName name="___ban2" hidden="1">{"'Sheet1'!$L$16"}</definedName>
    <definedName name="___cep1" hidden="1">{"'Sheet1'!$L$16"}</definedName>
    <definedName name="___Coc39" hidden="1">{"'Sheet1'!$L$16"}</definedName>
    <definedName name="___Goi8"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Lan1" hidden="1">{"'Sheet1'!$L$16"}</definedName>
    <definedName name="___LAN3" hidden="1">{"'Sheet1'!$L$16"}</definedName>
    <definedName name="___lk2" hidden="1">{"'Sheet1'!$L$16"}</definedName>
    <definedName name="___M36" hidden="1">{"'Sheet1'!$L$16"}</definedName>
    <definedName name="___NSO2" hidden="1">{"'Sheet1'!$L$16"}</definedName>
    <definedName name="___PA3" hidden="1">{"'Sheet1'!$L$16"}</definedName>
    <definedName name="___Pl2" hidden="1">{"'Sheet1'!$L$16"}</definedName>
    <definedName name="___PL3" hidden="1">#REF!</definedName>
    <definedName name="___Tru21" hidden="1">{"'Sheet1'!$L$16"}</definedName>
    <definedName name="___tt3" hidden="1">{"'Sheet1'!$L$16"}</definedName>
    <definedName name="___TT31" hidden="1">{"'Sheet1'!$L$16"}</definedName>
    <definedName name="___vl2" hidden="1">{"'Sheet1'!$L$16"}</definedName>
    <definedName name="___xlfn.BAHTTEXT" hidden="1">#NAME?</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cep1" hidden="1">{"'Sheet1'!$L$16"}</definedName>
    <definedName name="__Coc39" hidden="1">{"'Sheet1'!$L$16"}</definedName>
    <definedName name="__Goi8" hidden="1">{"'Sheet1'!$L$16"}</definedName>
    <definedName name="__h1" hidden="1">{"'Sheet1'!$L$16"}</definedName>
    <definedName name="__h10" hidden="1">{#N/A,#N/A,FALSE,"Chi ti?t"}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Lan1" hidden="1">{"'Sheet1'!$L$16"}</definedName>
    <definedName name="__LAN3" hidden="1">{"'Sheet1'!$L$16"}</definedName>
    <definedName name="__lk2" hidden="1">{"'Sheet1'!$L$16"}</definedName>
    <definedName name="__M36" hidden="1">{"'Sheet1'!$L$16"}</definedName>
    <definedName name="__NSO2" hidden="1">{"'Sheet1'!$L$16"}</definedName>
    <definedName name="__PA3" hidden="1">{"'Sheet1'!$L$16"}</definedName>
    <definedName name="__Pl2" hidden="1">{"'Sheet1'!$L$16"}</definedName>
    <definedName name="__Tru21" hidden="1">{"'Sheet1'!$L$16"}</definedName>
    <definedName name="__tt3" hidden="1">{"'Sheet1'!$L$16"}</definedName>
    <definedName name="__TT31" hidden="1">{"'Sheet1'!$L$16"}</definedName>
    <definedName name="__vl2" hidden="1">{"'Sheet1'!$L$16"}</definedName>
    <definedName name="__xlfn.BAHTTEXT" hidden="1">#NAME?</definedName>
    <definedName name="__xlfn.SUMIFS" hidden="1">#NAME?</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hidden="1">{#N/A,#N/A,FALSE,"Chi ti?t"}</definedName>
    <definedName name="_B1" hidden="1">{"'Sheet1'!$L$16"}</definedName>
    <definedName name="_ba1" hidden="1">{#N/A,#N/A,FALSE,"Chi ti?t"}</definedName>
    <definedName name="_ban2" hidden="1">{"'Sheet1'!$L$16"}</definedName>
    <definedName name="_Builtin155" hidden="1">#N/A</definedName>
    <definedName name="_cep1" hidden="1">{"'Sheet1'!$L$16"}</definedName>
    <definedName name="_Coc39" hidden="1">{"'Sheet1'!$L$16"}</definedName>
    <definedName name="_d1500" hidden="1">{"'Sheet1'!$L$16"}</definedName>
    <definedName name="_f5" hidden="1">{"'Sheet1'!$L$16"}</definedName>
    <definedName name="_Fill" hidden="1">#REF!</definedName>
    <definedName name="_Goi8" hidden="1">{"'Sheet1'!$L$16"}</definedName>
    <definedName name="_h1" hidden="1">{"'Sheet1'!$L$16"}</definedName>
    <definedName name="_h10" hidden="1">{#N/A,#N/A,FALSE,"Chi ti?t"}</definedName>
    <definedName name="_h2" hidden="1">{"'Sheet1'!$L$16"}</definedName>
    <definedName name="_h3" hidden="1">{"'Sheet1'!$L$16"}</definedName>
    <definedName name="_h5" hidden="1">{"'Sheet1'!$L$16"}</definedName>
    <definedName name="_h6" hidden="1">{"'Sheet1'!$L$16"}</definedName>
    <definedName name="_h7" hidden="1">{"'Sheet1'!$L$16"}</definedName>
    <definedName name="_h8" hidden="1">{"'Sheet1'!$L$16"}</definedName>
    <definedName name="_h9" hidden="1">{"'Sheet1'!$L$16"}</definedName>
    <definedName name="_hu1" hidden="1">{"'Sheet1'!$L$16"}</definedName>
    <definedName name="_hu2" hidden="1">{"'Sheet1'!$L$16"}</definedName>
    <definedName name="_hu5" hidden="1">{"'Sheet1'!$L$16"}</definedName>
    <definedName name="_hu6" hidden="1">{"'Sheet1'!$L$16"}</definedName>
    <definedName name="_Key1" hidden="1">#REF!</definedName>
    <definedName name="_Key2" hidden="1">#REF!</definedName>
    <definedName name="_KH08" hidden="1">{#N/A,#N/A,FALSE,"Chi ti?t"}</definedName>
    <definedName name="_Lan1" hidden="1">{"'Sheet1'!$L$16"}</definedName>
    <definedName name="_LAN3" hidden="1">{"'Sheet1'!$L$16"}</definedName>
    <definedName name="_lk2" hidden="1">{"'Sheet1'!$L$16"}</definedName>
    <definedName name="_m1233" hidden="1">{"'Sheet1'!$L$16"}</definedName>
    <definedName name="_M2" hidden="1">{"'Sheet1'!$L$16"}</definedName>
    <definedName name="_M36" hidden="1">{"'Sheet1'!$L$16"}</definedName>
    <definedName name="_nam1" hidden="1">{"'Sheet1'!$L$16"}</definedName>
    <definedName name="_nam2" hidden="1">{#N/A,#N/A,FALSE,"Chi ti?t"}</definedName>
    <definedName name="_nam3" hidden="1">{"'Sheet1'!$L$16"}</definedName>
    <definedName name="_nh2" hidden="1">{#N/A,#N/A,FALSE,"Chi ti?t"}</definedName>
    <definedName name="_NSO2" hidden="1">{"'Sheet1'!$L$16"}</definedName>
    <definedName name="_Order1" hidden="1">255</definedName>
    <definedName name="_Order2" hidden="1">255</definedName>
    <definedName name="_PA3" hidden="1">{"'Sheet1'!$L$16"}</definedName>
    <definedName name="_Parse_Out" hidden="1">'[1]Quantity'!#REF!</definedName>
    <definedName name="_phu2" hidden="1">{"'Sheet1'!$L$16"}</definedName>
    <definedName name="_phu3" hidden="1">{"'Sheet1'!$L$16"}</definedName>
    <definedName name="_Pl2" hidden="1">{"'Sheet1'!$L$16"}</definedName>
    <definedName name="_PL3" hidden="1">#REF!</definedName>
    <definedName name="_Sort" hidden="1">#REF!</definedName>
    <definedName name="_T12" hidden="1">{"'Sheet1'!$L$16"}</definedName>
    <definedName name="_Tru21" hidden="1">{"'Sheet1'!$L$16"}</definedName>
    <definedName name="_tt3" hidden="1">{"'Sheet1'!$L$16"}</definedName>
    <definedName name="_TT31" hidden="1">{"'Sheet1'!$L$16"}</definedName>
    <definedName name="_vl2" hidden="1">{"'Sheet1'!$L$16"}</definedName>
    <definedName name="a" hidden="1">{"'Sheet1'!$L$16"}</definedName>
    <definedName name="ABC" hidden="1">#REF!</definedName>
    <definedName name="AccessDatabase" hidden="1">"C:\My Documents\LeBinh\Xls\VP Cong ty\FORM.mdb"</definedName>
    <definedName name="ADADADD" hidden="1">{"'Sheet1'!$L$16"}</definedName>
    <definedName name="adsf" hidden="1">{"'Sheet1'!$L$16"}</definedName>
    <definedName name="ae" hidden="1">{"'Sheet1'!$L$16"}</definedName>
    <definedName name="anscount" hidden="1">3</definedName>
    <definedName name="aqbnmjm" hidden="1">#REF!</definedName>
    <definedName name="AS2DocOpenMode" hidden="1">"AS2DocumentEdit"</definedName>
    <definedName name="asss" hidden="1">{"'Sheet1'!$L$16"}</definedName>
    <definedName name="ATGT" hidden="1">{"'Sheet1'!$L$16"}</definedName>
    <definedName name="banql" hidden="1">{"'Sheet1'!$L$16"}</definedName>
    <definedName name="BCBo" hidden="1">{"'Sheet1'!$L$16"}</definedName>
    <definedName name="bdinh" hidden="1">{"'Sheet1'!$L$16"}</definedName>
    <definedName name="Bgiang" hidden="1">{"'Sheet1'!$L$16"}</definedName>
    <definedName name="bql" hidden="1">{#N/A,#N/A,FALSE,"Chi ti?t"}</definedName>
    <definedName name="btl" hidden="1">{"'Sheet1'!$L$16"}</definedName>
    <definedName name="btnm3" hidden="1">{"'Sheet1'!$L$16"}</definedName>
    <definedName name="BVTINH" hidden="1">{"'Sheet1'!$L$16"}</definedName>
    <definedName name="Capvon" hidden="1">{#N/A,#N/A,FALSE,"Chi ti?t"}</definedName>
    <definedName name="CBTH" hidden="1">{"'Sheet1'!$L$16"}</definedName>
    <definedName name="CCDohutam1" hidden="1">{"'Sheet1'!$L$16"}</definedName>
    <definedName name="Chiettinh" hidden="1">{"'Sheet1'!$L$16"}</definedName>
    <definedName name="chilk" hidden="1">{"'Sheet1'!$L$16"}</definedName>
    <definedName name="chitietbgiang2" hidden="1">{"'Sheet1'!$L$16"}</definedName>
    <definedName name="chl" hidden="1">{"'Sheet1'!$L$16"}</definedName>
    <definedName name="chuyen" hidden="1">{"'Sheet1'!$L$16"}</definedName>
    <definedName name="co_cau_ktqd" hidden="1">#N/A</definedName>
    <definedName name="Coc_60" hidden="1">{"'Sheet1'!$L$16"}</definedName>
    <definedName name="CoCauN" hidden="1">{"'Sheet1'!$L$16"}</definedName>
    <definedName name="Code" hidden="1">#REF!</definedName>
    <definedName name="CP" hidden="1">#REF!</definedName>
    <definedName name="CTCT1" hidden="1">{"'Sheet1'!$L$16"}</definedName>
    <definedName name="d" hidden="1">{"'Sheet1'!$L$16"}</definedName>
    <definedName name="data1" hidden="1">#REF!</definedName>
    <definedName name="data2" hidden="1">#REF!</definedName>
    <definedName name="data3" hidden="1">#REF!</definedName>
    <definedName name="dđ" hidden="1">{"'Sheet1'!$L$16"}</definedName>
    <definedName name="ddd" hidden="1">{"'Sheet1'!$L$16"}</definedName>
    <definedName name="DenDK" hidden="1">{"'Sheet1'!$L$16"}</definedName>
    <definedName name="dfg" hidden="1">{"'Sheet1'!$L$16"}</definedName>
    <definedName name="dflgqogamvfz" hidden="1">{"'Sheet1'!$L$16"}</definedName>
    <definedName name="DFSDF" hidden="1">{"'Sheet1'!$L$16"}</definedName>
    <definedName name="dfvssd" hidden="1">#REF!</definedName>
    <definedName name="dgctp2" hidden="1">{"'Sheet1'!$L$16"}</definedName>
    <definedName name="dien" hidden="1">{"'Sheet1'!$L$16"}</definedName>
    <definedName name="Discount" hidden="1">#REF!</definedName>
    <definedName name="display_area_2" hidden="1">#REF!</definedName>
    <definedName name="DKTINH" hidden="1">{"'Sheet1'!$L$16"}</definedName>
    <definedName name="Dot" hidden="1">{"'Sheet1'!$L$16"}</definedName>
    <definedName name="drf" hidden="1">#REF!</definedName>
    <definedName name="ds" hidden="1">{#N/A,#N/A,FALSE,"Chi ti?t"}</definedName>
    <definedName name="dsfsd" hidden="1">#REF!</definedName>
    <definedName name="dsh" hidden="1">#REF!</definedName>
    <definedName name="DUCANH" hidden="1">{"'Sheet1'!$L$16"}</definedName>
    <definedName name="Duongnaco" hidden="1">{"'Sheet1'!$L$16"}</definedName>
    <definedName name="duongvt" hidden="1">{"'Sheet1'!$L$16"}</definedName>
    <definedName name="dvgfsgdsdg" hidden="1">#REF!</definedName>
    <definedName name="DWPRICE" hidden="1">'[2]Quantity'!#REF!</definedName>
    <definedName name="faasdf" hidden="1">#REF!</definedName>
    <definedName name="FCode" hidden="1">#REF!</definedName>
    <definedName name="fdfsf" hidden="1">{#N/A,#N/A,FALSE,"Chi ti?t"}</definedName>
    <definedName name="ffds" hidden="1">{"'Sheet1'!$L$16"}</definedName>
    <definedName name="fff" hidden="1">{"'Sheet1'!$L$16"}</definedName>
    <definedName name="fghs" hidden="1">{"'Sheet1'!$L$16"}</definedName>
    <definedName name="fsd" hidden="1">{"'Sheet1'!$L$16"}</definedName>
    <definedName name="fsdfdsf" hidden="1">{"'Sheet1'!$L$16"}</definedName>
    <definedName name="g" hidden="1">{"'Sheet1'!$L$16"}</definedName>
    <definedName name="gfdgfd" hidden="1">{"'Sheet1'!$L$16"}</definedName>
    <definedName name="GPMB" hidden="1">{"Offgrid",#N/A,FALSE,"OFFGRID";"Region",#N/A,FALSE,"REGION";"Offgrid -2",#N/A,FALSE,"OFFGRID";"WTP",#N/A,FALSE,"WTP";"WTP -2",#N/A,FALSE,"WTP";"Project",#N/A,FALSE,"PROJECT";"Summary -2",#N/A,FALSE,"SUMMARY"}</definedName>
    <definedName name="gra" hidden="1">{"'Sheet1'!$L$16"}</definedName>
    <definedName name="h" hidden="1">{"'Sheet1'!$L$16"}</definedName>
    <definedName name="HANG" hidden="1">{#N/A,#N/A,FALSE,"Chi ti?t"}</definedName>
    <definedName name="hanh" hidden="1">{"'Sheet1'!$L$16"}</definedName>
    <definedName name="HCNA" hidden="1">{"'Sheet1'!$L$16"}</definedName>
    <definedName name="hfdsh" hidden="1">#REF!</definedName>
    <definedName name="hh" hidden="1">{"'Sheet1'!$L$16"}</definedName>
    <definedName name="HiddenRows" hidden="1">#REF!</definedName>
    <definedName name="HIHIHIHOI" hidden="1">{"'Sheet1'!$L$16"}</definedName>
    <definedName name="hjjkl" hidden="1">{"'Sheet1'!$L$16"}</definedName>
    <definedName name="HJKL" hidden="1">{"'Sheet1'!$L$16"}</definedName>
    <definedName name="Hong" hidden="1">{"'Sheet1'!$L$16"}</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hidden="1">{"'Sheet1'!$L$16"}</definedName>
    <definedName name="HTMT1" hidden="1">{#N/A,#N/A,FALSE,"Sheet1"}</definedName>
    <definedName name="htrhrt" hidden="1">{"'Sheet1'!$L$16"}</definedName>
    <definedName name="hu" hidden="1">{"'Sheet1'!$L$16"}</definedName>
    <definedName name="HUU" hidden="1">{"'Sheet1'!$L$16"}</definedName>
    <definedName name="huy" hidden="1">{"'Sheet1'!$L$16"}</definedName>
    <definedName name="huynh" hidden="1">#REF!</definedName>
    <definedName name="j" hidden="1">{"'Sheet1'!$L$16"}</definedName>
    <definedName name="k" hidden="1">{"'Sheet1'!$L$16"}</definedName>
    <definedName name="key" hidden="1">#REF!</definedName>
    <definedName name="khla09" hidden="1">{"'Sheet1'!$L$16"}</definedName>
    <definedName name="khoa" hidden="1">{#N/A,#N/A,FALSE,"Chi ti?t"}</definedName>
    <definedName name="khongtruotgia" hidden="1">{"'Sheet1'!$L$16"}</definedName>
    <definedName name="khvh09" hidden="1">{"'Sheet1'!$L$16"}</definedName>
    <definedName name="khvx09" hidden="1">{#N/A,#N/A,FALSE,"Chi ti?t"}</definedName>
    <definedName name="KHYt09" hidden="1">{"'Sheet1'!$L$16"}</definedName>
    <definedName name="kjgjyhb" hidden="1">{"Offgrid",#N/A,FALSE,"OFFGRID";"Region",#N/A,FALSE,"REGION";"Offgrid -2",#N/A,FALSE,"OFFGRID";"WTP",#N/A,FALSE,"WTP";"WTP -2",#N/A,FALSE,"WTP";"Project",#N/A,FALSE,"PROJECT";"Summary -2",#N/A,FALSE,"SUMMARY"}</definedName>
    <definedName name="KLduonggiaods" hidden="1">{"'Sheet1'!$L$16"}</definedName>
    <definedName name="ksbn" hidden="1">{"'Sheet1'!$L$16"}</definedName>
    <definedName name="kshn" hidden="1">{"'Sheet1'!$L$16"}</definedName>
    <definedName name="ksls" hidden="1">{"'Sheet1'!$L$16"}</definedName>
    <definedName name="l" hidden="1">{"'Sheet1'!$L$16"}</definedName>
    <definedName name="l2pa1" hidden="1">{"'Sheet1'!$L$16"}</definedName>
    <definedName name="lan" hidden="1">{#N/A,#N/A,TRUE,"BT M200 da 10x20"}</definedName>
    <definedName name="langson" hidden="1">{"'Sheet1'!$L$16"}</definedName>
    <definedName name="lk" hidden="1">#REF!</definedName>
    <definedName name="luan" hidden="1">{"'Sheet1'!$L$16"}</definedName>
    <definedName name="luc" hidden="1">{"'Sheet1'!$L$16"}</definedName>
    <definedName name="m" hidden="1">{"'Sheet1'!$L$16"}</definedName>
    <definedName name="m3b" hidden="1">{"'Sheet1'!$L$16"}</definedName>
    <definedName name="mai" hidden="1">{"'Sheet1'!$L$16"}</definedName>
    <definedName name="matbang" hidden="1">{"'Sheet1'!$L$16"}</definedName>
    <definedName name="minh" hidden="1">{"'Sheet1'!$L$16"}</definedName>
    <definedName name="mo" hidden="1">{"'Sheet1'!$L$16"}</definedName>
    <definedName name="moi" hidden="1">{"'Sheet1'!$L$16"}</definedName>
    <definedName name="mot" hidden="1">{"'Sheet1'!$L$16"}</definedName>
    <definedName name="n" hidden="1">{"'Sheet1'!$L$16"}</definedName>
    <definedName name="nam" hidden="1">{"'Sheet1'!$L$16"}</definedName>
    <definedName name="Ne" hidden="1">{"'Sheet1'!$L$16"}</definedName>
    <definedName name="new" hidden="1">#N/A</definedName>
    <definedName name="ngu" hidden="1">{"'Sheet1'!$L$16"}</definedName>
    <definedName name="NHANH2_CG4" hidden="1">{"'Sheet1'!$L$16"}</definedName>
    <definedName name="nnn" hidden="1">{"'Sheet1'!$L$16"}</definedName>
    <definedName name="nnnn" hidden="1">{"'Sheet1'!$L$16"}</definedName>
    <definedName name="o" hidden="1">{"'Sheet1'!$L$16"}</definedName>
    <definedName name="oqwfga" hidden="1">{#N/A,#N/A,FALSE,"Chi ti?t"}</definedName>
    <definedName name="OrderTable" hidden="1">#REF!</definedName>
    <definedName name="PAIII_" hidden="1">{"'Sheet1'!$L$16"}</definedName>
    <definedName name="PBC" hidden="1">{"'Sheet1'!$L$16"}</definedName>
    <definedName name="pertqamvgf" hidden="1">{#N/A,#N/A,FALSE,"Chi ti?t"}</definedName>
    <definedName name="PL" hidden="1">{"'Sheet1'!$L$16"}</definedName>
    <definedName name="PMS" hidden="1">{"'Sheet1'!$L$16"}</definedName>
    <definedName name="_xlnm.Print_Area" localSheetId="0">'Bo sung von'!$A$1:$R$30</definedName>
    <definedName name="_xlnm.Print_Titles" localSheetId="0">'Bo sung von'!$4:$5</definedName>
    <definedName name="ProdForm" hidden="1">#REF!</definedName>
    <definedName name="Product" hidden="1">#REF!</definedName>
    <definedName name="qa" hidden="1">{"'Sheet1'!$L$16"}</definedName>
    <definedName name="QQ" hidden="1">{"'Sheet1'!$L$16"}</definedName>
    <definedName name="quan.P12" hidden="1">{"'Sheet1'!$L$16"}</definedName>
    <definedName name="quoan" hidden="1">{"'Sheet1'!$L$16"}</definedName>
    <definedName name="QUY" hidden="1">{"'Sheet1'!$L$16"}</definedName>
    <definedName name="RCArea" hidden="1">#REF!</definedName>
    <definedName name="re" hidden="1">{"'Sheet1'!$L$16"}</definedName>
    <definedName name="RGHGSD" hidden="1">{"'Sheet1'!$L$16"}</definedName>
    <definedName name="san" hidden="1">{"'Sheet1'!$L$16"}</definedName>
    <definedName name="sas" hidden="1">{"'Sheet1'!$L$16"}</definedName>
    <definedName name="sd" hidden="1">{"'Sheet1'!$L$16"}</definedName>
    <definedName name="sdbv" hidden="1">{"'Sheet1'!$L$16"}</definedName>
    <definedName name="sdfsdfs" hidden="1">#REF!</definedName>
    <definedName name="sdgs" hidden="1">{"'Sheet1'!$L$16"}</definedName>
    <definedName name="sencount" hidden="1">2</definedName>
    <definedName name="sfasf" hidden="1">#REF!</definedName>
    <definedName name="sfsd" hidden="1">{"'Sheet1'!$L$16"}</definedName>
    <definedName name="sheet1" hidden="1">{"'Sheet1'!$L$16"}</definedName>
    <definedName name="Sosanh2" hidden="1">{"'Sheet1'!$L$16"}</definedName>
    <definedName name="SpecialPrice" hidden="1">#REF!</definedName>
    <definedName name="SS" hidden="1">{"'Sheet1'!$L$16"}</definedName>
    <definedName name="t" hidden="1">{"'Sheet1'!$L$16"}</definedName>
    <definedName name="T.3" hidden="1">{"'Sheet1'!$L$16"}</definedName>
    <definedName name="tao" hidden="1">{"'Sheet1'!$L$16"}</definedName>
    <definedName name="TatBo" hidden="1">{"'Sheet1'!$L$16"}</definedName>
    <definedName name="tbl_ProdInfo" hidden="1">#REF!</definedName>
    <definedName name="tha" hidden="1">{"'Sheet1'!$L$16"}</definedName>
    <definedName name="thang10" hidden="1">{"'Sheet1'!$L$16"}</definedName>
    <definedName name="thanh" hidden="1">{"'Sheet1'!$L$16"}</definedName>
    <definedName name="THDA_copy" hidden="1">{"'Sheet1'!$L$16"}</definedName>
    <definedName name="THKL" hidden="1">{"'Sheet1'!$L$16"}</definedName>
    <definedName name="thkl2" hidden="1">{"'Sheet1'!$L$16"}</definedName>
    <definedName name="thkl3" hidden="1">{"'Sheet1'!$L$16"}</definedName>
    <definedName name="thu" hidden="1">{"'Sheet1'!$L$16"}</definedName>
    <definedName name="thuy" hidden="1">{"'Sheet1'!$L$16"}</definedName>
    <definedName name="THXD2" hidden="1">{"'Sheet1'!$L$16"}</definedName>
    <definedName name="tonghop" hidden="1">{"'Sheet1'!$L$16"}</definedName>
    <definedName name="TPCP" hidden="1">{"'Sheet1'!$L$16"}</definedName>
    <definedName name="trang" hidden="1">{#N/A,#N/A,FALSE,"Chi ti?t"}</definedName>
    <definedName name="ttttt" hidden="1">{"'Sheet1'!$L$16"}</definedName>
    <definedName name="TTTTTTTTT" hidden="1">{"'Sheet1'!$L$16"}</definedName>
    <definedName name="ttttttttttt" hidden="1">{"'Sheet1'!$L$16"}</definedName>
    <definedName name="tuyen" hidden="1">{"'Sheet1'!$L$16"}</definedName>
    <definedName name="tuyennhanh" hidden="1">{"'Sheet1'!$L$16"}</definedName>
    <definedName name="tuynen" hidden="1">{"'Sheet1'!$L$16"}</definedName>
    <definedName name="u" hidden="1">{"'Sheet1'!$L$16"}</definedName>
    <definedName name="ư" hidden="1">{"'Sheet1'!$L$16"}</definedName>
    <definedName name="v" hidden="1">{"'Sheet1'!$L$16"}</definedName>
    <definedName name="VATM" hidden="1">{"'Sheet1'!$L$16"}</definedName>
    <definedName name="vcoto" hidden="1">{"'Sheet1'!$L$16"}</definedName>
    <definedName name="vdv" hidden="1">#N/A</definedName>
    <definedName name="VH" hidden="1">{"'Sheet1'!$L$16"}</definedName>
    <definedName name="Viet" hidden="1">{"'Sheet1'!$L$16"}</definedName>
    <definedName name="vlct" hidden="1">{"'Sheet1'!$L$16"}</definedName>
    <definedName name="wr" hidden="1">{#N/A,#N/A,FALSE,"Chi ti?t"}</definedName>
    <definedName name="wrn.aaa." hidden="1">{#N/A,#N/A,FALSE,"Sheet1";#N/A,#N/A,FALSE,"Sheet1";#N/A,#N/A,FALSE,"Sheet1"}</definedName>
    <definedName name="wrn.aaa.1" hidden="1">{#N/A,#N/A,FALSE,"Sheet1";#N/A,#N/A,FALSE,"Sheet1";#N/A,#N/A,FALSE,"Sheet1"}</definedName>
    <definedName name="wrn.Bang._.ke._.nhan._.hang." hidden="1">{#N/A,#N/A,FALSE,"Ke khai NH"}</definedName>
    <definedName name="wrn.Che._.do._.duoc._.huong." hidden="1">{#N/A,#N/A,FALSE,"BN (2)"}</definedName>
    <definedName name="wrn.chi._.tiÆt." hidden="1">{#N/A,#N/A,FALSE,"Chi ti?t"}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ls" hidden="1">{"'Sheet1'!$L$16"}</definedName>
    <definedName name="xlttbninh" hidden="1">{"'Sheet1'!$L$16"}</definedName>
  </definedNames>
  <calcPr fullCalcOnLoad="1"/>
</workbook>
</file>

<file path=xl/sharedStrings.xml><?xml version="1.0" encoding="utf-8"?>
<sst xmlns="http://schemas.openxmlformats.org/spreadsheetml/2006/main" count="229" uniqueCount="133">
  <si>
    <t>ĐVT: Triệu đồng</t>
  </si>
  <si>
    <t>Mã dự án</t>
  </si>
  <si>
    <t>Stt</t>
  </si>
  <si>
    <t>Tên dự án</t>
  </si>
  <si>
    <t>Địa điểm</t>
  </si>
  <si>
    <t>Nghị quyết chủ trương /Quyết định đầu tư</t>
  </si>
  <si>
    <t>Tổng mức đầu tư</t>
  </si>
  <si>
    <t>Lũy kế vốn đã bố trí từ khi khởi công đến hết năm 2020</t>
  </si>
  <si>
    <t>KH  2021-2025</t>
  </si>
  <si>
    <t>Vốn đã bố trí từ khởi công đến hết kế hoạch năm trước</t>
  </si>
  <si>
    <t>Đơn vị thực hiện/Chủ đầu tư</t>
  </si>
  <si>
    <t>KH ban đầu</t>
  </si>
  <si>
    <t>Điều chỉnh</t>
  </si>
  <si>
    <t>KH sau điều chỉnh</t>
  </si>
  <si>
    <t>TMĐT theo NQ chủ trương</t>
  </si>
  <si>
    <t>QĐ</t>
  </si>
  <si>
    <t>TMĐT theo QĐ PD BCKTKT</t>
  </si>
  <si>
    <t>Năm 2021</t>
  </si>
  <si>
    <t>Năm 2022</t>
  </si>
  <si>
    <t>KH cũ</t>
  </si>
  <si>
    <t>Chênh lệch</t>
  </si>
  <si>
    <t>Tổng số (tất cả các nguồn vốn)</t>
  </si>
  <si>
    <t>Trong đó: NSTP</t>
  </si>
  <si>
    <t>Tổng số</t>
  </si>
  <si>
    <t>Nguồn sử dụng đất</t>
  </si>
  <si>
    <t>giai đoạn
A:16-20
B: 21-25</t>
  </si>
  <si>
    <t>Lĩnh vực</t>
  </si>
  <si>
    <t>điều kiện sum, cân đối được vốn</t>
  </si>
  <si>
    <t>Điều kiện sum chưa cân đối vốn</t>
  </si>
  <si>
    <t>KH</t>
  </si>
  <si>
    <t>GN</t>
  </si>
  <si>
    <t>Chưa</t>
  </si>
  <si>
    <t>Nguồn</t>
  </si>
  <si>
    <t>Rồi</t>
  </si>
  <si>
    <t>TỔNG CỘNG</t>
  </si>
  <si>
    <t>A</t>
  </si>
  <si>
    <t>B</t>
  </si>
  <si>
    <t>8.Khác</t>
  </si>
  <si>
    <t>NQ226</t>
  </si>
  <si>
    <t>1.ĐƯ</t>
  </si>
  <si>
    <t>3.MT</t>
  </si>
  <si>
    <t>TP Pleiku</t>
  </si>
  <si>
    <t>2022-2023</t>
  </si>
  <si>
    <t>Chuyển tiếp</t>
  </si>
  <si>
    <t>A.2</t>
  </si>
  <si>
    <t>5.GT</t>
  </si>
  <si>
    <t>NQ214</t>
  </si>
  <si>
    <t>76/NQ-HĐND ngày 17/7/2020;1149/QĐ-UBND ngày 15/6/2021</t>
  </si>
  <si>
    <t>P. Hoa Lư</t>
  </si>
  <si>
    <t>6.VHDL</t>
  </si>
  <si>
    <t>9.1.BT</t>
  </si>
  <si>
    <t>Vốn đối ứng Chương trình Kiên cố hóa hạ tầng giao thông và kênh mương trên địa bàn tỉnh Gia Lai giai đoạn 2021-2025</t>
  </si>
  <si>
    <t>2021-2025</t>
  </si>
  <si>
    <t>280/NQ-HĐND ngày 10/12/2020; 338/QĐ-UBND ngày 15/4/2021</t>
  </si>
  <si>
    <t>2.QPAN</t>
  </si>
  <si>
    <t>Đã có QĐ BCKTKT</t>
  </si>
  <si>
    <t>X</t>
  </si>
  <si>
    <t>2023-2024</t>
  </si>
  <si>
    <t>Phòng Quản lý đô thị</t>
  </si>
  <si>
    <t>P. Tây Sơn</t>
  </si>
  <si>
    <t>Pleiku</t>
  </si>
  <si>
    <t>Dự án bồi thường, hỗ trợ, tái định cư Khu dân cư đường Nguyễn Văn Linh</t>
  </si>
  <si>
    <t>2021-2026</t>
  </si>
  <si>
    <t>85/NQ-HĐND ngày  10/12/2021; 581/QĐ -UBND ngày 02/11/2022</t>
  </si>
  <si>
    <t>Trung tâm phát triển quỹ đất</t>
  </si>
  <si>
    <t>Trụ sở HĐND -UBND Thành phố</t>
  </si>
  <si>
    <t>P. Chi Lăng</t>
  </si>
  <si>
    <t xml:space="preserve">Dự  án  đầu  tư  xây  dựng  công  trình  hạ  tầng  kỹ thuật  Khu  dân  cư  đường Nguyễn Văn Linh </t>
  </si>
  <si>
    <t>2022-2026</t>
  </si>
  <si>
    <t>2023-2025</t>
  </si>
  <si>
    <t>Trường THCS Ngô Gia Tự</t>
  </si>
  <si>
    <t>Thôn 5 xã An Phú</t>
  </si>
  <si>
    <t>Đường Nguyễn Hữu Huân (đoạn đường Phan Đình Phùng - đường Lê Thị Hồng Gấm)</t>
  </si>
  <si>
    <t xml:space="preserve">Cải tạo, nâng cấp Công viên Diên Hồng </t>
  </si>
  <si>
    <t>Nguồn tăng thu, tiết kiệm chi</t>
  </si>
  <si>
    <t>Cải tạo và tổ chức giao thông tại nút giao thông ngã ba Phạm Văn Đồng - Phan Đình Phùng</t>
  </si>
  <si>
    <t>Tường rào công viên Diên Hồng</t>
  </si>
  <si>
    <t>Trụ sở Ủy ban Mặt trận Tổ quốc Việt Nam và các đoàn thể Thành phố; Hạng mục: Cải tạo, sửa chữa nhà làm việc và các hạng mục phụ khác</t>
  </si>
  <si>
    <t>Sửa chữa, Cải tạo trụ sở; xây mới hội trường UBND phường Chi Lăng.</t>
  </si>
  <si>
    <t>Đường Đào Duy Từ (đoạn Phạm Hùng đến Km3+600), TP. Pleiku, tỉnh Gia Lai</t>
  </si>
  <si>
    <t>Đầu tư hạ tầng khu dân cư đường Nguyễn Chí Thanh tại khu vực đất đã thu hồi của công ty cổ phần Quốc Cường Gia Lai và Công ty cổ phần thương mại Gia Lai</t>
  </si>
  <si>
    <t>Dự án bồi thường giải phóng mặt bằng các vị trí thuộc dự án mở rộng chỉnh trang đô thị, hoàn thiện cơ sở hạ tầng</t>
  </si>
  <si>
    <t>Nâng cấp cải tạo nhà Hội trường thành nhà làm việc BCH và nhà ở chiến sỹ thành nhà ở và làm việc</t>
  </si>
  <si>
    <t>Xây dựng nhà ăn và các hạng mục phụ</t>
  </si>
  <si>
    <t>Phường Chi Lăng</t>
  </si>
  <si>
    <t>Đầu tư bó vỉa bằng đá bazan tuyến đường Trường Chinh (đoạn đường Lê Duẩn – đường Lê Thánh Tôn)</t>
  </si>
  <si>
    <t>Đường Anh Hùng Đôn (đoạn đường Lê Duẩn - đường Nguyễn Chí Thanh)</t>
  </si>
  <si>
    <t>X.Chư Ă</t>
  </si>
  <si>
    <t>Cải tạo, sửa chữa giọt nước làng Pleiku Roh, phường Yên Đỗ, thành phố Pleiku</t>
  </si>
  <si>
    <t>Phường Yên Đỗ</t>
  </si>
  <si>
    <t>86/NQ-HĐND ngày 13/08/2021</t>
  </si>
  <si>
    <t>Ban chỉ huy quân sự</t>
  </si>
  <si>
    <t>159/NQ-HĐND ngày 13/08/2021; 265/NQ-HĐND ngày 20/7/2022; 302/NQ-HĐND ngày 21/12/2022; QĐ 416/QĐ-UBND ngày 10/4/2023</t>
  </si>
  <si>
    <t>300/NQ-HĐND ngày 21/12/2022; QĐ 422/QĐ-UBND ngày 10/4/2023</t>
  </si>
  <si>
    <t>176/NQ-HĐND ngày 13/08/2021; QĐ 417/QĐ-UBND ngày 10/4/2023</t>
  </si>
  <si>
    <t>182/NQ-HĐND ngày 13/08/2021; QĐ 347/QĐ-UBND ngày 28/3/2023</t>
  </si>
  <si>
    <t>299/NQ-HĐND ngày 21/12/2022; QĐ 430/QĐ-UBND ngày 12/4/2023</t>
  </si>
  <si>
    <t>Dự án Thoát nước thải và xử lý nước thải (giai đoạn 1) thành phố Pleiku, tỉnh Gia Lai</t>
  </si>
  <si>
    <t>2023-2026</t>
  </si>
  <si>
    <t>138/NQ-HĐND ngày 08/7/2022</t>
  </si>
  <si>
    <t>Chưa có QĐ</t>
  </si>
  <si>
    <t xml:space="preserve"> Kế hoạch đầu tư công năm 2023 (bổ sung)</t>
  </si>
  <si>
    <t>Hỗ trợ lát đá vỉa hè tuyến đường: Hạng mục: Đường Lê Duẩn (đoạn bên phải: đường Nguyễn Tất Thành - đường Lý Nam Đế; bên trái: đường Nguyễn Tất Thành - Nghĩa trang liệt sỹ)</t>
  </si>
  <si>
    <t>P. Phù Đổng</t>
  </si>
  <si>
    <t>Phường đề xuất 2600</t>
  </si>
  <si>
    <t>102/NQ-HĐND ngày 13/08/2021; 303/NQ-HĐND ngày 21/12/2022; QĐ 410/QĐ-UBND ngày 07/4/2023</t>
  </si>
  <si>
    <t>Dự phòng 102,699</t>
  </si>
  <si>
    <t>Dự phòng 26,583 ít nên không giảm</t>
  </si>
  <si>
    <t>298/NQ-HĐND ngày 21/12/2022; QĐ 364/QĐ-UBND ngày 03/4/2023</t>
  </si>
  <si>
    <t>Không có dự phòng</t>
  </si>
  <si>
    <t>301/NQ-HĐND ngày 21/12/2022; QĐ 432/QĐ-UBND ngày 12/4/2023</t>
  </si>
  <si>
    <t>Dự phòng 39,350 ít</t>
  </si>
  <si>
    <t>Dự phòng 492,980</t>
  </si>
  <si>
    <t>UBND phường Phù Đổng</t>
  </si>
  <si>
    <t>75/NQ-HĐND ngày 13/08/2021; QĐ số 437/QĐ-UBND ngày 14/4/2023</t>
  </si>
  <si>
    <t xml:space="preserve"> 250/NQ-HĐND ngày 20/7/2022; QĐ số 436/QĐ-UBND ngày 14/4/2023</t>
  </si>
  <si>
    <t>152/NQ-HĐND ngày 13/08/2021; QĐ số 460/QĐ-UBND ngày 19/4/2023</t>
  </si>
  <si>
    <t>294/NQ-HĐND ngày 21/12/2022; QĐ số 457/QĐ-UBND ngày 18/4/2023</t>
  </si>
  <si>
    <t>297/NQ-HĐND ngày 21/12/2022; QĐ số 458/QĐ-UBND ngày 18/4/2023</t>
  </si>
  <si>
    <t>126/NQ-HĐND ngày 13/08/2021; QĐ số 459/QĐ-UBND ngày 18/4/2023</t>
  </si>
  <si>
    <t>145/NQ-HĐND ngày 13/08/2021; QĐ số 4541/QĐ-UBND ngày 01/12/2021</t>
  </si>
  <si>
    <t>UBND phường Chi Lăng</t>
  </si>
  <si>
    <t>PHỤ LỤC BỔ SUNG VỐN KẾ HOẠCH ĐẦU TƯ CÔNG NĂM 2023  NGUỒN NGÂN SÁCH THÀNH PHỐ</t>
  </si>
  <si>
    <t>BQL DADTXD</t>
  </si>
  <si>
    <t>Phòng Văn hóa - Thông tin</t>
  </si>
  <si>
    <t>Thời gian 
KC-HT</t>
  </si>
  <si>
    <t>Nghị quyết chủ trương</t>
  </si>
  <si>
    <t>2023- 2024</t>
  </si>
  <si>
    <t>2022-2024</t>
  </si>
  <si>
    <t>2022- 2023</t>
  </si>
  <si>
    <t>85/NQ-HĐND ngày  10/12/2021; 526/QĐ -UBND ngày 04/5/2023</t>
  </si>
  <si>
    <t>Điều chỉnh thành</t>
  </si>
  <si>
    <t>(Kèm theo Nghị quyết số              /NQ-HĐND ngày          /6/2023 của HĐND Thành phố)</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</si>
</sst>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 _₫_-;\-* #,##0\ _₫_-;_-* &quot;-&quot;??\ _₫_-;_-@_-"/>
    <numFmt numFmtId="174" formatCode="_-* #,##0_-;\-* #,##0_-;_-* &quot;-&quot;??_-;_-@_-"/>
    <numFmt numFmtId="175" formatCode="_-* #,##0.00_-;\-* #,##0.00_-;_-* &quot;-&quot;??_-;_-@_-"/>
    <numFmt numFmtId="176" formatCode="_-* #,##0.00\ _V_N_D_-;\-* #,##0.00\ _V_N_D_-;_-* &quot;-&quot;??\ _V_N_D_-;_-@_-"/>
  </numFmts>
  <fonts count="58">
    <font>
      <sz val="11"/>
      <color theme="1"/>
      <name val="Calibri"/>
      <family val="2"/>
    </font>
    <font>
      <sz val="11"/>
      <color indexed="8"/>
      <name val="Calibri"/>
      <family val="2"/>
    </font>
    <font>
      <b/>
      <sz val="11"/>
      <name val="Times New Roman"/>
      <family val="1"/>
    </font>
    <font>
      <sz val="11"/>
      <name val="Times New Roman"/>
      <family val="1"/>
    </font>
    <font>
      <i/>
      <sz val="11"/>
      <name val="Times New Roman"/>
      <family val="1"/>
    </font>
    <font>
      <sz val="10"/>
      <name val="Arial"/>
      <family val="2"/>
    </font>
    <font>
      <sz val="10"/>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sz val="12"/>
      <color indexed="8"/>
      <name val="Times New Roman"/>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Times New Roman"/>
      <family val="1"/>
    </font>
    <font>
      <b/>
      <sz val="11"/>
      <color indexed="8"/>
      <name val="Times New Roman"/>
      <family val="1"/>
    </font>
    <font>
      <i/>
      <sz val="12"/>
      <color indexed="8"/>
      <name val="Times New Roman"/>
      <family val="1"/>
    </font>
    <font>
      <sz val="11"/>
      <color indexed="8"/>
      <name val="Times New Roman"/>
      <family val="1"/>
    </font>
    <font>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0"/>
      <color rgb="FF000000"/>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theme="1"/>
      <name val="Times New Roman"/>
      <family val="1"/>
    </font>
    <font>
      <i/>
      <sz val="12"/>
      <color theme="1"/>
      <name val="Times New Roman"/>
      <family val="1"/>
    </font>
    <font>
      <b/>
      <sz val="12"/>
      <color theme="1"/>
      <name val="Times New Roman"/>
      <family val="1"/>
    </font>
    <font>
      <sz val="11"/>
      <color theme="1"/>
      <name val="Times New Roman"/>
      <family val="1"/>
    </font>
    <font>
      <i/>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color indexed="63"/>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176" fontId="5" fillId="0" borderId="0" applyFont="0" applyFill="0" applyBorder="0" applyAlignment="0" applyProtection="0"/>
    <xf numFmtId="171" fontId="1"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175" fontId="0" fillId="0" borderId="0" applyFont="0" applyFill="0" applyBorder="0" applyAlignment="0" applyProtection="0"/>
    <xf numFmtId="171" fontId="1"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43" fontId="37" fillId="0" borderId="0" applyFont="0" applyFill="0" applyBorder="0" applyAlignment="0" applyProtection="0"/>
    <xf numFmtId="17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5" fillId="0" borderId="0">
      <alignment/>
      <protection/>
    </xf>
    <xf numFmtId="0" fontId="0" fillId="0" borderId="0">
      <alignment/>
      <protection/>
    </xf>
    <xf numFmtId="0" fontId="37"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48" fillId="0" borderId="0">
      <alignment/>
      <protection/>
    </xf>
    <xf numFmtId="0" fontId="48" fillId="0" borderId="0">
      <alignment/>
      <protection/>
    </xf>
    <xf numFmtId="0" fontId="5" fillId="0" borderId="0">
      <alignment/>
      <protection/>
    </xf>
    <xf numFmtId="0" fontId="1"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2">
    <xf numFmtId="0" fontId="0" fillId="0" borderId="0" xfId="0" applyFont="1" applyAlignment="1">
      <alignment/>
    </xf>
    <xf numFmtId="0" fontId="2" fillId="0" borderId="0" xfId="84" applyFont="1" applyAlignment="1">
      <alignment vertical="center"/>
      <protection/>
    </xf>
    <xf numFmtId="0" fontId="3" fillId="0" borderId="0" xfId="84" applyFont="1">
      <alignment/>
      <protection/>
    </xf>
    <xf numFmtId="0" fontId="3" fillId="0" borderId="0" xfId="84" applyFont="1" applyAlignment="1">
      <alignment vertical="center"/>
      <protection/>
    </xf>
    <xf numFmtId="0" fontId="3" fillId="0" borderId="0" xfId="84" applyFont="1" applyAlignment="1">
      <alignment horizontal="center"/>
      <protection/>
    </xf>
    <xf numFmtId="0" fontId="4" fillId="0" borderId="0" xfId="84" applyFont="1" applyAlignment="1">
      <alignment horizontal="center" vertical="center"/>
      <protection/>
    </xf>
    <xf numFmtId="0" fontId="4" fillId="0" borderId="0" xfId="84" applyFont="1" applyAlignment="1">
      <alignment horizontal="center"/>
      <protection/>
    </xf>
    <xf numFmtId="0" fontId="2" fillId="0" borderId="0" xfId="84" applyFont="1" applyAlignment="1">
      <alignment horizontal="center" vertical="center"/>
      <protection/>
    </xf>
    <xf numFmtId="0" fontId="2" fillId="0" borderId="0" xfId="84" applyFont="1" applyAlignment="1">
      <alignment horizontal="center"/>
      <protection/>
    </xf>
    <xf numFmtId="0" fontId="2" fillId="0" borderId="0" xfId="77" applyFont="1">
      <alignment/>
      <protection/>
    </xf>
    <xf numFmtId="0" fontId="2" fillId="0" borderId="0" xfId="84" applyFont="1">
      <alignment/>
      <protection/>
    </xf>
    <xf numFmtId="0" fontId="3" fillId="0" borderId="0" xfId="77" applyFont="1">
      <alignment/>
      <protection/>
    </xf>
    <xf numFmtId="173" fontId="3" fillId="0" borderId="0" xfId="42" applyNumberFormat="1" applyFont="1" applyFill="1" applyAlignment="1">
      <alignment/>
    </xf>
    <xf numFmtId="0" fontId="3" fillId="33" borderId="0" xfId="84" applyFont="1" applyFill="1">
      <alignment/>
      <protection/>
    </xf>
    <xf numFmtId="172" fontId="3" fillId="33" borderId="0" xfId="50" applyNumberFormat="1" applyFont="1" applyFill="1" applyAlignment="1">
      <alignment/>
    </xf>
    <xf numFmtId="172" fontId="3" fillId="34" borderId="0" xfId="50" applyNumberFormat="1" applyFont="1" applyFill="1" applyAlignment="1">
      <alignment/>
    </xf>
    <xf numFmtId="0" fontId="2" fillId="0" borderId="0" xfId="84" applyFont="1" applyAlignment="1">
      <alignment horizontal="center" vertical="center" wrapText="1"/>
      <protection/>
    </xf>
    <xf numFmtId="0" fontId="2" fillId="0" borderId="0" xfId="77" applyFont="1" applyAlignment="1">
      <alignment wrapText="1"/>
      <protection/>
    </xf>
    <xf numFmtId="0" fontId="2" fillId="33" borderId="0" xfId="84" applyFont="1" applyFill="1">
      <alignment/>
      <protection/>
    </xf>
    <xf numFmtId="174" fontId="3" fillId="0" borderId="0" xfId="84" applyNumberFormat="1" applyFont="1">
      <alignment/>
      <protection/>
    </xf>
    <xf numFmtId="173" fontId="2" fillId="0" borderId="0" xfId="84" applyNumberFormat="1" applyFont="1">
      <alignment/>
      <protection/>
    </xf>
    <xf numFmtId="173" fontId="3" fillId="0" borderId="0" xfId="84" applyNumberFormat="1" applyFont="1">
      <alignment/>
      <protection/>
    </xf>
    <xf numFmtId="0" fontId="53" fillId="35" borderId="0" xfId="84" applyFont="1" applyFill="1" applyAlignment="1">
      <alignment horizontal="center" vertical="center"/>
      <protection/>
    </xf>
    <xf numFmtId="0" fontId="54" fillId="35" borderId="0" xfId="88" applyFont="1" applyFill="1" applyAlignment="1">
      <alignment vertical="center"/>
      <protection/>
    </xf>
    <xf numFmtId="0" fontId="54" fillId="35" borderId="0" xfId="84" applyFont="1" applyFill="1" applyAlignment="1">
      <alignment horizontal="center" vertical="center"/>
      <protection/>
    </xf>
    <xf numFmtId="174" fontId="54" fillId="35" borderId="10" xfId="53" applyNumberFormat="1" applyFont="1" applyFill="1" applyBorder="1" applyAlignment="1">
      <alignment horizontal="center" vertical="center" wrapText="1"/>
    </xf>
    <xf numFmtId="174" fontId="55" fillId="35" borderId="10" xfId="53" applyNumberFormat="1" applyFont="1" applyFill="1" applyBorder="1" applyAlignment="1">
      <alignment horizontal="center" vertical="center" wrapText="1"/>
    </xf>
    <xf numFmtId="1" fontId="37" fillId="35" borderId="10" xfId="95" applyNumberFormat="1" applyFont="1" applyFill="1" applyBorder="1" applyAlignment="1">
      <alignment horizontal="center" vertical="center" wrapText="1"/>
      <protection/>
    </xf>
    <xf numFmtId="0" fontId="37" fillId="35" borderId="10" xfId="0" applyFont="1" applyFill="1" applyBorder="1" applyAlignment="1">
      <alignment horizontal="center" vertical="center" wrapText="1"/>
    </xf>
    <xf numFmtId="0" fontId="37" fillId="35" borderId="10" xfId="45" applyNumberFormat="1" applyFont="1" applyFill="1" applyBorder="1" applyAlignment="1">
      <alignment horizontal="center" vertical="center" wrapText="1"/>
    </xf>
    <xf numFmtId="174" fontId="37" fillId="35" borderId="10" xfId="53" applyNumberFormat="1" applyFont="1" applyFill="1" applyBorder="1" applyAlignment="1">
      <alignment horizontal="center" vertical="center" wrapText="1"/>
    </xf>
    <xf numFmtId="0" fontId="56" fillId="35" borderId="10" xfId="84" applyFont="1" applyFill="1" applyBorder="1" applyAlignment="1">
      <alignment horizontal="center" vertical="center"/>
      <protection/>
    </xf>
    <xf numFmtId="0" fontId="56" fillId="35" borderId="0" xfId="84" applyFont="1" applyFill="1" applyAlignment="1">
      <alignment vertical="center"/>
      <protection/>
    </xf>
    <xf numFmtId="0" fontId="53" fillId="35" borderId="0" xfId="84" applyFont="1" applyFill="1" applyAlignment="1">
      <alignment vertical="center"/>
      <protection/>
    </xf>
    <xf numFmtId="172" fontId="53" fillId="35" borderId="0" xfId="50" applyNumberFormat="1" applyFont="1" applyFill="1" applyAlignment="1">
      <alignment vertical="center"/>
    </xf>
    <xf numFmtId="0" fontId="37" fillId="35" borderId="0" xfId="84" applyFont="1" applyFill="1" applyAlignment="1">
      <alignment horizontal="center" vertical="center" wrapText="1"/>
      <protection/>
    </xf>
    <xf numFmtId="0" fontId="56" fillId="35" borderId="0" xfId="84" applyFont="1" applyFill="1" applyAlignment="1">
      <alignment horizontal="center" vertical="center" wrapText="1"/>
      <protection/>
    </xf>
    <xf numFmtId="0" fontId="56" fillId="35" borderId="11" xfId="84" applyFont="1" applyFill="1" applyBorder="1" applyAlignment="1">
      <alignment horizontal="center" vertical="center"/>
      <protection/>
    </xf>
    <xf numFmtId="0" fontId="56" fillId="35" borderId="0" xfId="84" applyFont="1" applyFill="1" applyAlignment="1">
      <alignment horizontal="center" vertical="center"/>
      <protection/>
    </xf>
    <xf numFmtId="172" fontId="56" fillId="35" borderId="0" xfId="50" applyNumberFormat="1" applyFont="1" applyFill="1" applyBorder="1" applyAlignment="1">
      <alignment horizontal="center" vertical="center"/>
    </xf>
    <xf numFmtId="0" fontId="37" fillId="35" borderId="0" xfId="84" applyFont="1" applyFill="1" applyAlignment="1">
      <alignment horizontal="center" vertical="center"/>
      <protection/>
    </xf>
    <xf numFmtId="0" fontId="37" fillId="35" borderId="0" xfId="84" applyFont="1" applyFill="1">
      <alignment/>
      <protection/>
    </xf>
    <xf numFmtId="0" fontId="54" fillId="35" borderId="0" xfId="88" applyFont="1" applyFill="1" applyAlignment="1">
      <alignment vertical="center" wrapText="1"/>
      <protection/>
    </xf>
    <xf numFmtId="0" fontId="54" fillId="35" borderId="0" xfId="88" applyFont="1" applyFill="1" applyAlignment="1">
      <alignment horizontal="center" vertical="center"/>
      <protection/>
    </xf>
    <xf numFmtId="173" fontId="54" fillId="35" borderId="0" xfId="42" applyNumberFormat="1" applyFont="1" applyFill="1" applyBorder="1" applyAlignment="1">
      <alignment vertical="center"/>
    </xf>
    <xf numFmtId="0" fontId="37" fillId="35" borderId="0" xfId="84" applyFont="1" applyFill="1" applyAlignment="1">
      <alignment horizontal="center"/>
      <protection/>
    </xf>
    <xf numFmtId="173" fontId="56" fillId="35" borderId="0" xfId="84" applyNumberFormat="1" applyFont="1" applyFill="1" applyAlignment="1">
      <alignment horizontal="center" vertical="center" wrapText="1"/>
      <protection/>
    </xf>
    <xf numFmtId="174" fontId="56" fillId="35" borderId="11" xfId="84" applyNumberFormat="1" applyFont="1" applyFill="1" applyBorder="1" applyAlignment="1">
      <alignment horizontal="center" vertical="center"/>
      <protection/>
    </xf>
    <xf numFmtId="0" fontId="57" fillId="35" borderId="0" xfId="84" applyFont="1" applyFill="1" applyAlignment="1">
      <alignment horizontal="center" vertical="center"/>
      <protection/>
    </xf>
    <xf numFmtId="172" fontId="57" fillId="35" borderId="0" xfId="50" applyNumberFormat="1" applyFont="1" applyFill="1" applyBorder="1" applyAlignment="1">
      <alignment horizontal="center" vertical="center"/>
    </xf>
    <xf numFmtId="0" fontId="37" fillId="35" borderId="12" xfId="84" applyFont="1" applyFill="1" applyBorder="1" applyAlignment="1">
      <alignment horizontal="center" vertical="center"/>
      <protection/>
    </xf>
    <xf numFmtId="0" fontId="37" fillId="35" borderId="10" xfId="84" applyFont="1" applyFill="1" applyBorder="1" applyAlignment="1">
      <alignment horizontal="center" vertical="center"/>
      <protection/>
    </xf>
    <xf numFmtId="0" fontId="56" fillId="35" borderId="10" xfId="84" applyFont="1" applyFill="1" applyBorder="1" applyAlignment="1">
      <alignment vertical="center"/>
      <protection/>
    </xf>
    <xf numFmtId="0" fontId="55" fillId="35" borderId="10" xfId="45" applyNumberFormat="1" applyFont="1" applyFill="1" applyBorder="1" applyAlignment="1">
      <alignment horizontal="center" vertical="center" wrapText="1"/>
    </xf>
    <xf numFmtId="173" fontId="55" fillId="35" borderId="10" xfId="58" applyNumberFormat="1" applyFont="1" applyFill="1" applyBorder="1" applyAlignment="1">
      <alignment horizontal="center" vertical="center" wrapText="1"/>
    </xf>
    <xf numFmtId="173" fontId="55" fillId="35" borderId="10" xfId="42" applyNumberFormat="1" applyFont="1" applyFill="1" applyBorder="1" applyAlignment="1">
      <alignment horizontal="center" vertical="center" wrapText="1"/>
    </xf>
    <xf numFmtId="0" fontId="37" fillId="35" borderId="12" xfId="84" applyFont="1" applyFill="1" applyBorder="1" applyAlignment="1">
      <alignment horizontal="center" vertical="center" wrapText="1"/>
      <protection/>
    </xf>
    <xf numFmtId="0" fontId="56" fillId="35" borderId="10" xfId="84" applyFont="1" applyFill="1" applyBorder="1" applyAlignment="1">
      <alignment horizontal="center" vertical="center" wrapText="1"/>
      <protection/>
    </xf>
    <xf numFmtId="173" fontId="53" fillId="35" borderId="10" xfId="58" applyNumberFormat="1" applyFont="1" applyFill="1" applyBorder="1" applyAlignment="1">
      <alignment horizontal="center" vertical="center" wrapText="1"/>
    </xf>
    <xf numFmtId="174" fontId="53" fillId="35" borderId="10" xfId="53" applyNumberFormat="1" applyFont="1" applyFill="1" applyBorder="1" applyAlignment="1">
      <alignment vertical="center" wrapText="1"/>
    </xf>
    <xf numFmtId="1" fontId="54" fillId="35" borderId="10" xfId="95" applyNumberFormat="1" applyFont="1" applyFill="1" applyBorder="1" applyAlignment="1">
      <alignment horizontal="center" vertical="center" wrapText="1"/>
      <protection/>
    </xf>
    <xf numFmtId="1" fontId="54" fillId="35" borderId="10" xfId="95" applyNumberFormat="1" applyFont="1" applyFill="1" applyBorder="1" applyAlignment="1">
      <alignment horizontal="center" vertical="center"/>
      <protection/>
    </xf>
    <xf numFmtId="0" fontId="54" fillId="35" borderId="10" xfId="96" applyFont="1" applyFill="1" applyBorder="1" applyAlignment="1">
      <alignment horizontal="center" vertical="center" wrapText="1"/>
      <protection/>
    </xf>
    <xf numFmtId="0" fontId="54" fillId="35" borderId="10" xfId="45" applyNumberFormat="1" applyFont="1" applyFill="1" applyBorder="1" applyAlignment="1">
      <alignment horizontal="center" vertical="center" wrapText="1"/>
    </xf>
    <xf numFmtId="0" fontId="54" fillId="35" borderId="10" xfId="84" applyFont="1" applyFill="1" applyBorder="1" applyAlignment="1">
      <alignment horizontal="center" vertical="center" wrapText="1"/>
      <protection/>
    </xf>
    <xf numFmtId="173" fontId="54" fillId="35" borderId="10" xfId="58" applyNumberFormat="1" applyFont="1" applyFill="1" applyBorder="1" applyAlignment="1">
      <alignment horizontal="center" vertical="center" wrapText="1"/>
    </xf>
    <xf numFmtId="173" fontId="54" fillId="35" borderId="10" xfId="42" applyNumberFormat="1" applyFont="1" applyFill="1" applyBorder="1" applyAlignment="1">
      <alignment horizontal="center" vertical="center" wrapText="1"/>
    </xf>
    <xf numFmtId="0" fontId="54" fillId="35" borderId="0" xfId="84" applyFont="1" applyFill="1" applyAlignment="1">
      <alignment horizontal="center"/>
      <protection/>
    </xf>
    <xf numFmtId="0" fontId="57" fillId="35" borderId="0" xfId="84" applyFont="1" applyFill="1" applyAlignment="1">
      <alignment horizontal="center"/>
      <protection/>
    </xf>
    <xf numFmtId="174" fontId="57" fillId="35" borderId="10" xfId="53" applyNumberFormat="1" applyFont="1" applyFill="1" applyBorder="1" applyAlignment="1">
      <alignment horizontal="center" vertical="center" wrapText="1"/>
    </xf>
    <xf numFmtId="172" fontId="57" fillId="35" borderId="10" xfId="50" applyNumberFormat="1" applyFont="1" applyFill="1" applyBorder="1" applyAlignment="1">
      <alignment horizontal="center" vertical="center" wrapText="1"/>
    </xf>
    <xf numFmtId="1" fontId="55" fillId="35" borderId="10" xfId="95" applyNumberFormat="1" applyFont="1" applyFill="1" applyBorder="1" applyAlignment="1">
      <alignment horizontal="center" vertical="center" wrapText="1"/>
      <protection/>
    </xf>
    <xf numFmtId="1" fontId="55" fillId="35" borderId="10" xfId="95" applyNumberFormat="1" applyFont="1" applyFill="1" applyBorder="1" applyAlignment="1">
      <alignment horizontal="center" vertical="center"/>
      <protection/>
    </xf>
    <xf numFmtId="0" fontId="55" fillId="35" borderId="10" xfId="96" applyFont="1" applyFill="1" applyBorder="1" applyAlignment="1">
      <alignment horizontal="center" vertical="center" wrapText="1"/>
      <protection/>
    </xf>
    <xf numFmtId="0" fontId="55" fillId="35" borderId="10" xfId="84" applyFont="1" applyFill="1" applyBorder="1" applyAlignment="1">
      <alignment horizontal="center" vertical="center" wrapText="1"/>
      <protection/>
    </xf>
    <xf numFmtId="0" fontId="55" fillId="35" borderId="0" xfId="84" applyFont="1" applyFill="1" applyAlignment="1">
      <alignment horizontal="center"/>
      <protection/>
    </xf>
    <xf numFmtId="0" fontId="53" fillId="35" borderId="0" xfId="84" applyFont="1" applyFill="1" applyAlignment="1">
      <alignment horizontal="center"/>
      <protection/>
    </xf>
    <xf numFmtId="174" fontId="53" fillId="35" borderId="10" xfId="53" applyNumberFormat="1" applyFont="1" applyFill="1" applyBorder="1" applyAlignment="1">
      <alignment horizontal="center" vertical="center" wrapText="1"/>
    </xf>
    <xf numFmtId="172" fontId="53" fillId="35" borderId="10" xfId="50" applyNumberFormat="1" applyFont="1" applyFill="1" applyBorder="1" applyAlignment="1">
      <alignment horizontal="center" vertical="center" wrapText="1"/>
    </xf>
    <xf numFmtId="172" fontId="53" fillId="35" borderId="0" xfId="84" applyNumberFormat="1" applyFont="1" applyFill="1" applyAlignment="1">
      <alignment horizontal="center" vertical="center"/>
      <protection/>
    </xf>
    <xf numFmtId="0" fontId="37" fillId="35" borderId="10" xfId="81" applyFont="1" applyFill="1" applyBorder="1" applyAlignment="1">
      <alignment horizontal="left" vertical="center" wrapText="1"/>
      <protection/>
    </xf>
    <xf numFmtId="0" fontId="37" fillId="35" borderId="10" xfId="84" applyFont="1" applyFill="1" applyBorder="1" applyAlignment="1">
      <alignment wrapText="1"/>
      <protection/>
    </xf>
    <xf numFmtId="172" fontId="37" fillId="35" borderId="10" xfId="0" applyNumberFormat="1" applyFont="1" applyFill="1" applyBorder="1" applyAlignment="1">
      <alignment horizontal="center" vertical="center" wrapText="1"/>
    </xf>
    <xf numFmtId="172" fontId="37" fillId="35" borderId="10" xfId="44" applyNumberFormat="1" applyFont="1" applyFill="1" applyBorder="1" applyAlignment="1">
      <alignment horizontal="center" vertical="center" wrapText="1"/>
    </xf>
    <xf numFmtId="174" fontId="55" fillId="35" borderId="12" xfId="53" applyNumberFormat="1" applyFont="1" applyFill="1" applyBorder="1" applyAlignment="1">
      <alignment horizontal="center" vertical="center" wrapText="1"/>
    </xf>
    <xf numFmtId="0" fontId="53" fillId="35" borderId="10" xfId="84" applyFont="1" applyFill="1" applyBorder="1" applyAlignment="1">
      <alignment horizontal="center" vertical="center" wrapText="1"/>
      <protection/>
    </xf>
    <xf numFmtId="173" fontId="37" fillId="35" borderId="10" xfId="42" applyNumberFormat="1" applyFont="1" applyFill="1" applyBorder="1" applyAlignment="1">
      <alignment horizontal="center" vertical="center" wrapText="1"/>
    </xf>
    <xf numFmtId="0" fontId="37" fillId="35" borderId="10" xfId="96" applyFont="1" applyFill="1" applyBorder="1" applyAlignment="1">
      <alignment horizontal="center" vertical="center" wrapText="1"/>
      <protection/>
    </xf>
    <xf numFmtId="0" fontId="55" fillId="35" borderId="0" xfId="0" applyFont="1" applyFill="1" applyAlignment="1">
      <alignment horizontal="center" vertical="center" wrapText="1"/>
    </xf>
    <xf numFmtId="0" fontId="53" fillId="35" borderId="0" xfId="0" applyFont="1" applyFill="1" applyAlignment="1">
      <alignment horizontal="center" vertical="center" wrapText="1"/>
    </xf>
    <xf numFmtId="0" fontId="53" fillId="35" borderId="10" xfId="0" applyFont="1" applyFill="1" applyBorder="1" applyAlignment="1">
      <alignment horizontal="center" vertical="center" wrapText="1"/>
    </xf>
    <xf numFmtId="0" fontId="37" fillId="35" borderId="10" xfId="79" applyFont="1" applyFill="1" applyBorder="1" applyAlignment="1">
      <alignment horizontal="left" vertical="center" wrapText="1"/>
      <protection/>
    </xf>
    <xf numFmtId="0" fontId="37" fillId="35" borderId="10" xfId="79" applyFont="1" applyFill="1" applyBorder="1" applyAlignment="1">
      <alignment horizontal="center" vertical="center" wrapText="1"/>
      <protection/>
    </xf>
    <xf numFmtId="0" fontId="37" fillId="35" borderId="10" xfId="46" applyNumberFormat="1" applyFont="1" applyFill="1" applyBorder="1" applyAlignment="1">
      <alignment horizontal="center" vertical="center" wrapText="1"/>
    </xf>
    <xf numFmtId="173" fontId="37" fillId="35" borderId="10" xfId="42" applyNumberFormat="1" applyFont="1" applyFill="1" applyBorder="1" applyAlignment="1">
      <alignment horizontal="right" vertical="center" wrapText="1"/>
    </xf>
    <xf numFmtId="174" fontId="37" fillId="35" borderId="10" xfId="54" applyNumberFormat="1" applyFont="1" applyFill="1" applyBorder="1" applyAlignment="1">
      <alignment horizontal="right" vertical="center" wrapText="1"/>
    </xf>
    <xf numFmtId="173" fontId="37" fillId="35" borderId="10" xfId="52" applyNumberFormat="1" applyFont="1" applyFill="1" applyBorder="1" applyAlignment="1">
      <alignment horizontal="right" vertical="center" wrapText="1"/>
    </xf>
    <xf numFmtId="172" fontId="55" fillId="35" borderId="10" xfId="44" applyNumberFormat="1" applyFont="1" applyFill="1" applyBorder="1" applyAlignment="1">
      <alignment horizontal="center" vertical="center" wrapText="1"/>
    </xf>
    <xf numFmtId="0" fontId="37" fillId="35" borderId="10" xfId="81" applyFont="1" applyFill="1" applyBorder="1" applyAlignment="1">
      <alignment horizontal="center" vertical="center" wrapText="1"/>
      <protection/>
    </xf>
    <xf numFmtId="173" fontId="37" fillId="35" borderId="10" xfId="42" applyNumberFormat="1" applyFont="1" applyFill="1" applyBorder="1" applyAlignment="1">
      <alignment vertical="center" wrapText="1"/>
    </xf>
    <xf numFmtId="174" fontId="37" fillId="35" borderId="10" xfId="85" applyNumberFormat="1" applyFont="1" applyFill="1" applyBorder="1" applyAlignment="1">
      <alignment vertical="center" wrapText="1"/>
      <protection/>
    </xf>
    <xf numFmtId="174" fontId="37" fillId="35" borderId="10" xfId="54" applyNumberFormat="1" applyFont="1" applyFill="1" applyBorder="1" applyAlignment="1">
      <alignment horizontal="center" vertical="center" wrapText="1"/>
    </xf>
    <xf numFmtId="0" fontId="37" fillId="35" borderId="0" xfId="0" applyFont="1" applyFill="1" applyAlignment="1">
      <alignment horizontal="center" vertical="center" wrapText="1"/>
    </xf>
    <xf numFmtId="0" fontId="56" fillId="35" borderId="0" xfId="0" applyFont="1" applyFill="1" applyAlignment="1">
      <alignment horizontal="center" vertical="center" wrapText="1"/>
    </xf>
    <xf numFmtId="0" fontId="56" fillId="35" borderId="10" xfId="0" applyFont="1" applyFill="1" applyBorder="1" applyAlignment="1">
      <alignment horizontal="center" vertical="center" wrapText="1"/>
    </xf>
    <xf numFmtId="0" fontId="37" fillId="35" borderId="10" xfId="96" applyFont="1" applyFill="1" applyBorder="1" applyAlignment="1">
      <alignment horizontal="left" vertical="center" wrapText="1"/>
      <protection/>
    </xf>
    <xf numFmtId="0" fontId="37" fillId="35" borderId="10" xfId="84" applyFont="1" applyFill="1" applyBorder="1" applyAlignment="1" quotePrefix="1">
      <alignment horizontal="center" vertical="center" wrapText="1"/>
      <protection/>
    </xf>
    <xf numFmtId="0" fontId="37" fillId="35" borderId="10" xfId="80" applyFont="1" applyFill="1" applyBorder="1" applyAlignment="1">
      <alignment horizontal="center" vertical="center" wrapText="1"/>
      <protection/>
    </xf>
    <xf numFmtId="0" fontId="37" fillId="35" borderId="10" xfId="85" applyFont="1" applyFill="1" applyBorder="1" applyAlignment="1" quotePrefix="1">
      <alignment horizontal="center" vertical="center" wrapText="1"/>
      <protection/>
    </xf>
    <xf numFmtId="172" fontId="37" fillId="35" borderId="0" xfId="44" applyNumberFormat="1" applyFont="1" applyFill="1" applyBorder="1" applyAlignment="1">
      <alignment horizontal="center" vertical="center" wrapText="1"/>
    </xf>
    <xf numFmtId="0" fontId="56" fillId="35" borderId="0" xfId="84" applyFont="1" applyFill="1">
      <alignment/>
      <protection/>
    </xf>
    <xf numFmtId="172" fontId="56" fillId="35" borderId="0" xfId="50" applyNumberFormat="1" applyFont="1" applyFill="1" applyAlignment="1">
      <alignment/>
    </xf>
    <xf numFmtId="174" fontId="55" fillId="35" borderId="10" xfId="53" applyNumberFormat="1" applyFont="1" applyFill="1" applyBorder="1" applyAlignment="1">
      <alignment horizontal="center" vertical="center" wrapText="1"/>
    </xf>
    <xf numFmtId="0" fontId="55" fillId="35" borderId="13" xfId="45" applyNumberFormat="1" applyFont="1" applyFill="1" applyBorder="1" applyAlignment="1">
      <alignment horizontal="center" vertical="center" wrapText="1"/>
    </xf>
    <xf numFmtId="0" fontId="55" fillId="35" borderId="12" xfId="45" applyNumberFormat="1" applyFont="1" applyFill="1" applyBorder="1" applyAlignment="1">
      <alignment horizontal="center" vertical="center" wrapText="1"/>
    </xf>
    <xf numFmtId="174" fontId="53" fillId="35" borderId="14" xfId="53" applyNumberFormat="1" applyFont="1" applyFill="1" applyBorder="1" applyAlignment="1">
      <alignment horizontal="center" vertical="center" wrapText="1"/>
    </xf>
    <xf numFmtId="174" fontId="53" fillId="35" borderId="15" xfId="53" applyNumberFormat="1" applyFont="1" applyFill="1" applyBorder="1" applyAlignment="1">
      <alignment horizontal="center" vertical="center" wrapText="1"/>
    </xf>
    <xf numFmtId="174" fontId="53" fillId="35" borderId="16" xfId="53" applyNumberFormat="1" applyFont="1" applyFill="1" applyBorder="1" applyAlignment="1">
      <alignment horizontal="center" vertical="center" wrapText="1"/>
    </xf>
    <xf numFmtId="174" fontId="53" fillId="35" borderId="17" xfId="53" applyNumberFormat="1" applyFont="1" applyFill="1" applyBorder="1" applyAlignment="1">
      <alignment horizontal="center" vertical="center" wrapText="1"/>
    </xf>
    <xf numFmtId="174" fontId="53" fillId="35" borderId="11" xfId="53" applyNumberFormat="1" applyFont="1" applyFill="1" applyBorder="1" applyAlignment="1">
      <alignment horizontal="center" vertical="center" wrapText="1"/>
    </xf>
    <xf numFmtId="174" fontId="53" fillId="35" borderId="18" xfId="53" applyNumberFormat="1" applyFont="1" applyFill="1" applyBorder="1" applyAlignment="1">
      <alignment horizontal="center" vertical="center" wrapText="1"/>
    </xf>
    <xf numFmtId="172" fontId="53" fillId="35" borderId="14" xfId="50" applyNumberFormat="1" applyFont="1" applyFill="1" applyBorder="1" applyAlignment="1">
      <alignment horizontal="center" vertical="center" wrapText="1"/>
    </xf>
    <xf numFmtId="172" fontId="53" fillId="35" borderId="15" xfId="50" applyNumberFormat="1" applyFont="1" applyFill="1" applyBorder="1" applyAlignment="1">
      <alignment horizontal="center" vertical="center" wrapText="1"/>
    </xf>
    <xf numFmtId="0" fontId="55" fillId="35" borderId="0" xfId="84" applyFont="1" applyFill="1" applyAlignment="1">
      <alignment horizontal="center" vertical="center"/>
      <protection/>
    </xf>
    <xf numFmtId="1" fontId="55" fillId="35" borderId="10" xfId="95" applyNumberFormat="1" applyFont="1" applyFill="1" applyBorder="1" applyAlignment="1">
      <alignment horizontal="center" vertical="center" wrapText="1"/>
      <protection/>
    </xf>
    <xf numFmtId="1" fontId="55" fillId="35" borderId="10" xfId="95" applyNumberFormat="1" applyFont="1" applyFill="1" applyBorder="1" applyAlignment="1">
      <alignment horizontal="center" vertical="center"/>
      <protection/>
    </xf>
    <xf numFmtId="0" fontId="55" fillId="35" borderId="10" xfId="96" applyFont="1" applyFill="1" applyBorder="1" applyAlignment="1">
      <alignment horizontal="center" vertical="center" wrapText="1"/>
      <protection/>
    </xf>
    <xf numFmtId="0" fontId="55" fillId="35" borderId="10" xfId="84" applyFont="1" applyFill="1" applyBorder="1" applyAlignment="1">
      <alignment horizontal="center" vertical="center" wrapText="1"/>
      <protection/>
    </xf>
    <xf numFmtId="173" fontId="55" fillId="35" borderId="10" xfId="58" applyNumberFormat="1" applyFont="1" applyFill="1" applyBorder="1" applyAlignment="1">
      <alignment horizontal="center" vertical="center" wrapText="1"/>
    </xf>
    <xf numFmtId="173" fontId="55" fillId="35" borderId="10" xfId="42" applyNumberFormat="1" applyFont="1" applyFill="1" applyBorder="1" applyAlignment="1">
      <alignment horizontal="center" vertical="center" wrapText="1"/>
    </xf>
    <xf numFmtId="0" fontId="54" fillId="35" borderId="0" xfId="84" applyFont="1" applyFill="1" applyAlignment="1">
      <alignment horizontal="center" vertical="center" wrapText="1"/>
      <protection/>
    </xf>
    <xf numFmtId="0" fontId="3" fillId="35" borderId="0" xfId="84" applyFont="1" applyFill="1">
      <alignment/>
      <protection/>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2 6" xfId="44"/>
    <cellStyle name="Comma 15" xfId="45"/>
    <cellStyle name="Comma 15 2" xfId="46"/>
    <cellStyle name="Comma 16 3 2" xfId="47"/>
    <cellStyle name="Comma 2" xfId="48"/>
    <cellStyle name="Comma 2 2" xfId="49"/>
    <cellStyle name="Comma 3" xfId="50"/>
    <cellStyle name="Comma 3 2" xfId="51"/>
    <cellStyle name="Comma 3 3" xfId="52"/>
    <cellStyle name="Comma 36" xfId="53"/>
    <cellStyle name="Comma 36 2" xfId="54"/>
    <cellStyle name="Comma 36 4" xfId="55"/>
    <cellStyle name="Comma 5 21 2 2 3 2" xfId="56"/>
    <cellStyle name="Comma 5 21 2 2 3 2 2" xfId="57"/>
    <cellStyle name="Comma 55" xfId="58"/>
    <cellStyle name="Comma 55 2" xfId="59"/>
    <cellStyle name="Comma 55 4" xfId="60"/>
    <cellStyle name="Comma 59 2" xfId="61"/>
    <cellStyle name="Comma 66"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Linked Cell" xfId="74"/>
    <cellStyle name="Neutral" xfId="75"/>
    <cellStyle name="Normal 11" xfId="76"/>
    <cellStyle name="Normal 2" xfId="77"/>
    <cellStyle name="Normal 2 2" xfId="78"/>
    <cellStyle name="Normal 2 2 16" xfId="79"/>
    <cellStyle name="Normal 2 2 16 2" xfId="80"/>
    <cellStyle name="Normal 2 2 18" xfId="81"/>
    <cellStyle name="Normal 2 33" xfId="82"/>
    <cellStyle name="Normal 2 33 2" xfId="83"/>
    <cellStyle name="Normal 3" xfId="84"/>
    <cellStyle name="Normal 3 2" xfId="85"/>
    <cellStyle name="Normal 35 3" xfId="86"/>
    <cellStyle name="Normal 4" xfId="87"/>
    <cellStyle name="Normal 42 2" xfId="88"/>
    <cellStyle name="Normal 6 2 2" xfId="89"/>
    <cellStyle name="Normal 6 2 2 2" xfId="90"/>
    <cellStyle name="Normal 64" xfId="91"/>
    <cellStyle name="Normal 64 2 2" xfId="92"/>
    <cellStyle name="Normal 71 2" xfId="93"/>
    <cellStyle name="Normal 82" xfId="94"/>
    <cellStyle name="Normal_Bieu mau (CV ) 2 10" xfId="95"/>
    <cellStyle name="Normal_DK CTDTXD 2016-2020(2)" xfId="96"/>
    <cellStyle name="Note" xfId="97"/>
    <cellStyle name="Output" xfId="98"/>
    <cellStyle name="Percent" xfId="99"/>
    <cellStyle name="Title" xfId="100"/>
    <cellStyle name="Total" xfId="101"/>
    <cellStyle name="Warning Text"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KEHOACH\KHDTCONG2021_2025\TRINH\TRINHHDND\CH&#7888;T%20CU&#7888;I\KH21-25\2021-2025\C&#225;c%20quy&#7871;t%20&#273;&#7883;nh%20giao\Th&#224;nh%20ph&#7889;\KH%205%20n&#259;m%20ng&#224;y%2020-5-202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FPT%20SHOP\Downloads\OneDrive\Phong%20TCKH\2.%20Dieu%20hanh\Nam%202022\De%20xuat\12.5.2022%20KH%20dau%20tu%20cong%202023%20trinh%20TU%20sau%20giao%20ba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ETON"/>
      <sheetName val="24-ACMV"/>
      <sheetName val="TH_CNO"/>
      <sheetName val="NK_CHUNG"/>
      <sheetName val="PU_ITALY_2"/>
      <sheetName val="TH_DZ352"/>
      <sheetName val="Tro_giup2"/>
      <sheetName val="DON_GIA_CAN_THO2"/>
      <sheetName val="Don_gia_chi_tiet"/>
      <sheetName val="Don_gia"/>
      <sheetName val="DON_GIA_TRAM_(3)"/>
      <sheetName val="7606_DZ"/>
      <sheetName val="TONG_HOP_VL-NC_TT"/>
      <sheetName val="CHITIET_VL-NC-TT_-1p"/>
      <sheetName val="KPVC-BD_"/>
      <sheetName val="dnc4"/>
      <sheetName val="갑지"/>
      <sheetName val="Chi tiet XD TBA"/>
      <sheetName val="Du_lieu"/>
      <sheetName val="Adix A"/>
      <sheetName val="침하계"/>
      <sheetName val="CBKC-110"/>
      <sheetName val="dg67-1"/>
      <sheetName val="K95"/>
      <sheetName val="CTG"/>
      <sheetName val="DG-VL"/>
      <sheetName val="PTDGCT"/>
      <sheetName val="Đầu vào"/>
      <sheetName val="V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ìa"/>
      <sheetName val="Biểu 1. Tổng hợp"/>
      <sheetName val="Biểu 2. Phân cấp xã"/>
      <sheetName val="Biểu 3. NS TP"/>
      <sheetName val="Bieu 4. NS tỉnh"/>
      <sheetName val="Biểu 5. NS TW"/>
      <sheetName val="Sheet2"/>
      <sheetName val="Sheet1"/>
    </sheetNames>
    <sheetDataSet>
      <sheetData sheetId="1">
        <row r="25">
          <cell r="L25">
            <v>4860981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ĐTPT 2022 "/>
      <sheetName val="PL1_TH"/>
      <sheetName val="PL2 Thu 2023"/>
      <sheetName val="Biểu 3. NS TP"/>
      <sheetName val="Lời"/>
      <sheetName val="TT cũ"/>
      <sheetName val="PL 4 Tiền SD đất xã"/>
      <sheetName val="PL 5ĐTPT 2022"/>
      <sheetName val="DỰ kiến tiền đất"/>
      <sheetName val="PL DM tiền đất"/>
    </sheetNames>
    <sheetDataSet>
      <sheetData sheetId="1">
        <row r="13">
          <cell r="G13">
            <v>613368</v>
          </cell>
          <cell r="H13">
            <v>54368</v>
          </cell>
          <cell r="J13">
            <v>559000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2"/>
  <sheetViews>
    <sheetView tabSelected="1" zoomScale="85" zoomScaleNormal="85" zoomScalePageLayoutView="55" workbookViewId="0" topLeftCell="A1">
      <pane xSplit="3" ySplit="9" topLeftCell="D10" activePane="bottomRight" state="frozen"/>
      <selection pane="topLeft" activeCell="A1" sqref="A1"/>
      <selection pane="topRight" activeCell="D1" sqref="D1"/>
      <selection pane="bottomLeft" activeCell="A11" sqref="A11"/>
      <selection pane="bottomRight" activeCell="G35" sqref="G35"/>
    </sheetView>
  </sheetViews>
  <sheetFormatPr defaultColWidth="9.140625" defaultRowHeight="15"/>
  <cols>
    <col min="1" max="1" width="5.7109375" style="2" customWidth="1"/>
    <col min="2" max="2" width="4.421875" style="2" customWidth="1"/>
    <col min="3" max="3" width="37.421875" style="2" customWidth="1"/>
    <col min="4" max="4" width="8.57421875" style="2" customWidth="1"/>
    <col min="5" max="6" width="8.140625" style="131" customWidth="1"/>
    <col min="7" max="7" width="23.421875" style="4" customWidth="1"/>
    <col min="8" max="8" width="12.57421875" style="4" customWidth="1"/>
    <col min="9" max="9" width="10.28125" style="4" customWidth="1"/>
    <col min="10" max="10" width="10.8515625" style="2" hidden="1" customWidth="1"/>
    <col min="11" max="11" width="11.7109375" style="2" customWidth="1"/>
    <col min="12" max="12" width="10.8515625" style="2" hidden="1" customWidth="1"/>
    <col min="13" max="13" width="11.8515625" style="12" customWidth="1"/>
    <col min="14" max="14" width="13.28125" style="12" customWidth="1"/>
    <col min="15" max="15" width="10.421875" style="12" customWidth="1"/>
    <col min="16" max="16" width="12.7109375" style="4" customWidth="1"/>
    <col min="17" max="17" width="10.28125" style="2" hidden="1" customWidth="1"/>
    <col min="18" max="18" width="8.8515625" style="2" hidden="1" customWidth="1"/>
    <col min="19" max="19" width="12.140625" style="2" hidden="1" customWidth="1"/>
    <col min="20" max="20" width="18.140625" style="2" hidden="1" customWidth="1"/>
    <col min="21" max="21" width="7.7109375" style="2" hidden="1" customWidth="1"/>
    <col min="22" max="22" width="13.140625" style="2" hidden="1" customWidth="1"/>
    <col min="23" max="23" width="7.7109375" style="2" hidden="1" customWidth="1"/>
    <col min="24" max="24" width="9.00390625" style="2" hidden="1" customWidth="1"/>
    <col min="25" max="25" width="13.421875" style="2" hidden="1" customWidth="1"/>
    <col min="26" max="26" width="20.57421875" style="2" hidden="1" customWidth="1"/>
    <col min="27" max="27" width="29.57421875" style="2" hidden="1" customWidth="1"/>
    <col min="28" max="28" width="15.28125" style="13" hidden="1" customWidth="1"/>
    <col min="29" max="29" width="11.00390625" style="14" hidden="1" customWidth="1"/>
    <col min="30" max="30" width="6.7109375" style="13" hidden="1" customWidth="1"/>
    <col min="31" max="31" width="10.7109375" style="13" hidden="1" customWidth="1"/>
    <col min="32" max="32" width="7.28125" style="13" hidden="1" customWidth="1"/>
    <col min="33" max="33" width="8.57421875" style="13" hidden="1" customWidth="1"/>
    <col min="34" max="34" width="27.421875" style="13" hidden="1" customWidth="1"/>
    <col min="35" max="35" width="13.140625" style="13" hidden="1" customWidth="1"/>
    <col min="36" max="36" width="10.7109375" style="13" hidden="1" customWidth="1"/>
    <col min="37" max="37" width="9.57421875" style="15" hidden="1" customWidth="1"/>
    <col min="38" max="38" width="10.57421875" style="15" hidden="1" customWidth="1"/>
    <col min="39" max="42" width="7.7109375" style="2" hidden="1" customWidth="1"/>
    <col min="43" max="43" width="12.7109375" style="2" hidden="1" customWidth="1"/>
    <col min="44" max="45" width="7.7109375" style="2" hidden="1" customWidth="1"/>
    <col min="46" max="49" width="7.7109375" style="2" customWidth="1"/>
    <col min="50" max="16384" width="9.140625" style="2" customWidth="1"/>
  </cols>
  <sheetData>
    <row r="1" spans="1:256" ht="15.75">
      <c r="A1" s="123" t="s">
        <v>122</v>
      </c>
      <c r="B1" s="123"/>
      <c r="C1" s="123"/>
      <c r="D1" s="123"/>
      <c r="E1" s="123"/>
      <c r="F1" s="123"/>
      <c r="G1" s="123"/>
      <c r="H1" s="123"/>
      <c r="I1" s="123"/>
      <c r="J1" s="123"/>
      <c r="K1" s="123"/>
      <c r="L1" s="123"/>
      <c r="M1" s="123"/>
      <c r="N1" s="123"/>
      <c r="O1" s="123"/>
      <c r="P1" s="123"/>
      <c r="Q1" s="123"/>
      <c r="R1" s="123"/>
      <c r="S1" s="22"/>
      <c r="T1" s="22"/>
      <c r="U1" s="22"/>
      <c r="V1" s="22"/>
      <c r="W1" s="22"/>
      <c r="X1" s="31"/>
      <c r="Y1" s="31"/>
      <c r="Z1" s="31"/>
      <c r="AA1" s="32"/>
      <c r="AB1" s="33"/>
      <c r="AC1" s="34"/>
      <c r="AD1" s="33"/>
      <c r="AE1" s="33"/>
      <c r="AF1" s="33"/>
      <c r="AG1" s="33"/>
      <c r="AH1" s="33"/>
      <c r="AI1" s="33"/>
      <c r="AJ1" s="33"/>
      <c r="AK1" s="34"/>
      <c r="AL1" s="34"/>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5.75" customHeight="1">
      <c r="A2" s="130" t="s">
        <v>132</v>
      </c>
      <c r="B2" s="130"/>
      <c r="C2" s="130"/>
      <c r="D2" s="130"/>
      <c r="E2" s="130"/>
      <c r="F2" s="130"/>
      <c r="G2" s="130"/>
      <c r="H2" s="130"/>
      <c r="I2" s="130"/>
      <c r="J2" s="130"/>
      <c r="K2" s="130"/>
      <c r="L2" s="130"/>
      <c r="M2" s="130"/>
      <c r="N2" s="130"/>
      <c r="O2" s="130"/>
      <c r="P2" s="130"/>
      <c r="Q2" s="23"/>
      <c r="R2" s="35"/>
      <c r="S2" s="36"/>
      <c r="T2" s="36"/>
      <c r="U2" s="36"/>
      <c r="V2" s="36"/>
      <c r="W2" s="36"/>
      <c r="X2" s="37"/>
      <c r="Y2" s="37"/>
      <c r="Z2" s="37"/>
      <c r="AA2" s="32"/>
      <c r="AB2" s="38"/>
      <c r="AC2" s="39"/>
      <c r="AD2" s="38"/>
      <c r="AE2" s="38"/>
      <c r="AF2" s="38"/>
      <c r="AG2" s="38"/>
      <c r="AH2" s="38"/>
      <c r="AI2" s="38"/>
      <c r="AJ2" s="38"/>
      <c r="AK2" s="39"/>
      <c r="AL2" s="39"/>
      <c r="AM2" s="3"/>
      <c r="AN2" s="3"/>
      <c r="AO2" s="3">
        <v>54601.078000000016</v>
      </c>
      <c r="AP2" s="3">
        <v>54005</v>
      </c>
      <c r="AQ2" s="3">
        <f>AO2-AP2</f>
        <v>596.0780000000159</v>
      </c>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15.75">
      <c r="A3" s="40"/>
      <c r="B3" s="41"/>
      <c r="C3" s="23"/>
      <c r="D3" s="23"/>
      <c r="E3" s="42"/>
      <c r="F3" s="42"/>
      <c r="G3" s="43"/>
      <c r="H3" s="43"/>
      <c r="I3" s="43"/>
      <c r="J3" s="23"/>
      <c r="K3" s="23"/>
      <c r="L3" s="23"/>
      <c r="M3" s="44"/>
      <c r="N3" s="44"/>
      <c r="O3" s="24" t="s">
        <v>0</v>
      </c>
      <c r="P3" s="45"/>
      <c r="Q3" s="23"/>
      <c r="R3" s="35"/>
      <c r="S3" s="46">
        <f>+K12-'[3]Biểu 1. Tổng hợp'!L25</f>
        <v>-4835981</v>
      </c>
      <c r="T3" s="36"/>
      <c r="U3" s="36"/>
      <c r="V3" s="36"/>
      <c r="W3" s="36"/>
      <c r="X3" s="37"/>
      <c r="Y3" s="47" t="e">
        <f>+M10+M11+#REF!+#REF!+M16+M17+M18+M20+#REF!+#REF!+M21+#REF!+#REF!+#REF!+#REF!+#REF!+M25+M26+#REF!+#REF!+#REF!+#REF!+#REF!+#REF!+#REF!+#REF!+#REF!+#REF!+#REF!+#REF!+#REF!+#REF!+#REF!+#REF!+#REF!+#REF!+#REF!+#REF!+#REF!+#REF!+#REF!+#REF!+#REF!+#REF!+#REF!+#REF!+#REF!+#REF!+#REF!+#REF!+#REF!+#REF!+#REF!+#REF!+#REF!+#REF!+#REF!+#REF!</f>
        <v>#REF!</v>
      </c>
      <c r="Z3" s="37"/>
      <c r="AA3" s="32"/>
      <c r="AB3" s="48"/>
      <c r="AC3" s="49"/>
      <c r="AD3" s="48"/>
      <c r="AE3" s="48"/>
      <c r="AF3" s="48"/>
      <c r="AG3" s="48"/>
      <c r="AH3" s="48"/>
      <c r="AI3" s="48"/>
      <c r="AJ3" s="48"/>
      <c r="AK3" s="49"/>
      <c r="AL3" s="49"/>
      <c r="AM3" s="3"/>
      <c r="AN3" s="3"/>
      <c r="AO3" s="3">
        <v>81429</v>
      </c>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30.75" customHeight="1">
      <c r="A4" s="124" t="s">
        <v>1</v>
      </c>
      <c r="B4" s="125" t="s">
        <v>2</v>
      </c>
      <c r="C4" s="126" t="s">
        <v>3</v>
      </c>
      <c r="D4" s="126" t="s">
        <v>4</v>
      </c>
      <c r="E4" s="113" t="s">
        <v>125</v>
      </c>
      <c r="F4" s="114"/>
      <c r="G4" s="127" t="s">
        <v>5</v>
      </c>
      <c r="H4" s="128" t="s">
        <v>6</v>
      </c>
      <c r="I4" s="128"/>
      <c r="J4" s="112" t="s">
        <v>7</v>
      </c>
      <c r="K4" s="112" t="s">
        <v>8</v>
      </c>
      <c r="L4" s="112" t="s">
        <v>9</v>
      </c>
      <c r="M4" s="129" t="s">
        <v>101</v>
      </c>
      <c r="N4" s="129"/>
      <c r="O4" s="129"/>
      <c r="P4" s="112" t="s">
        <v>10</v>
      </c>
      <c r="Q4" s="50"/>
      <c r="R4" s="51"/>
      <c r="S4" s="31"/>
      <c r="T4" s="52"/>
      <c r="U4" s="115" t="s">
        <v>11</v>
      </c>
      <c r="V4" s="116"/>
      <c r="W4" s="115" t="s">
        <v>12</v>
      </c>
      <c r="X4" s="116"/>
      <c r="Y4" s="119" t="s">
        <v>13</v>
      </c>
      <c r="Z4" s="119" t="s">
        <v>14</v>
      </c>
      <c r="AA4" s="119" t="s">
        <v>15</v>
      </c>
      <c r="AB4" s="121" t="s">
        <v>16</v>
      </c>
      <c r="AC4" s="122"/>
      <c r="AD4" s="115" t="s">
        <v>17</v>
      </c>
      <c r="AE4" s="116"/>
      <c r="AF4" s="115" t="s">
        <v>18</v>
      </c>
      <c r="AG4" s="116"/>
      <c r="AH4" s="32"/>
      <c r="AI4" s="32"/>
      <c r="AJ4" s="32"/>
      <c r="AK4" s="32" t="s">
        <v>19</v>
      </c>
      <c r="AL4" s="32" t="s">
        <v>20</v>
      </c>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68.25" customHeight="1">
      <c r="A5" s="124"/>
      <c r="B5" s="125"/>
      <c r="C5" s="126"/>
      <c r="D5" s="126"/>
      <c r="E5" s="53" t="s">
        <v>126</v>
      </c>
      <c r="F5" s="53" t="s">
        <v>131</v>
      </c>
      <c r="G5" s="127"/>
      <c r="H5" s="54" t="s">
        <v>21</v>
      </c>
      <c r="I5" s="54" t="s">
        <v>22</v>
      </c>
      <c r="J5" s="112"/>
      <c r="K5" s="112"/>
      <c r="L5" s="112"/>
      <c r="M5" s="55" t="s">
        <v>23</v>
      </c>
      <c r="N5" s="55" t="s">
        <v>74</v>
      </c>
      <c r="O5" s="55" t="s">
        <v>24</v>
      </c>
      <c r="P5" s="112"/>
      <c r="Q5" s="56" t="s">
        <v>25</v>
      </c>
      <c r="R5" s="51" t="s">
        <v>26</v>
      </c>
      <c r="S5" s="57" t="s">
        <v>27</v>
      </c>
      <c r="T5" s="57" t="s">
        <v>28</v>
      </c>
      <c r="U5" s="117"/>
      <c r="V5" s="118"/>
      <c r="W5" s="117"/>
      <c r="X5" s="118"/>
      <c r="Y5" s="120"/>
      <c r="Z5" s="120"/>
      <c r="AA5" s="120"/>
      <c r="AB5" s="58" t="s">
        <v>21</v>
      </c>
      <c r="AC5" s="58" t="s">
        <v>22</v>
      </c>
      <c r="AD5" s="59" t="s">
        <v>29</v>
      </c>
      <c r="AE5" s="59" t="s">
        <v>30</v>
      </c>
      <c r="AF5" s="59" t="s">
        <v>29</v>
      </c>
      <c r="AG5" s="59" t="s">
        <v>30</v>
      </c>
      <c r="AH5" s="32"/>
      <c r="AI5" s="32"/>
      <c r="AJ5" s="32">
        <f>+AJ6+AJ7</f>
        <v>4</v>
      </c>
      <c r="AK5" s="32"/>
      <c r="AL5" s="32"/>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6" customFormat="1" ht="15.75">
      <c r="A6" s="60">
        <v>1</v>
      </c>
      <c r="B6" s="61">
        <v>2</v>
      </c>
      <c r="C6" s="62">
        <v>3</v>
      </c>
      <c r="D6" s="62">
        <v>4</v>
      </c>
      <c r="E6" s="63">
        <v>5</v>
      </c>
      <c r="F6" s="63">
        <v>6</v>
      </c>
      <c r="G6" s="64">
        <v>7</v>
      </c>
      <c r="H6" s="65">
        <v>8</v>
      </c>
      <c r="I6" s="65">
        <v>9</v>
      </c>
      <c r="J6" s="25">
        <v>10</v>
      </c>
      <c r="K6" s="25">
        <v>10</v>
      </c>
      <c r="L6" s="25">
        <v>10</v>
      </c>
      <c r="M6" s="66">
        <v>11</v>
      </c>
      <c r="N6" s="66">
        <v>12</v>
      </c>
      <c r="O6" s="66">
        <v>13</v>
      </c>
      <c r="P6" s="25">
        <v>14</v>
      </c>
      <c r="Q6" s="67"/>
      <c r="R6" s="67"/>
      <c r="S6" s="68"/>
      <c r="T6" s="68"/>
      <c r="U6" s="69"/>
      <c r="V6" s="70"/>
      <c r="W6" s="69"/>
      <c r="X6" s="69"/>
      <c r="Y6" s="69"/>
      <c r="Z6" s="69"/>
      <c r="AA6" s="69"/>
      <c r="AB6" s="70"/>
      <c r="AC6" s="70"/>
      <c r="AD6" s="69"/>
      <c r="AE6" s="69"/>
      <c r="AF6" s="69"/>
      <c r="AG6" s="69"/>
      <c r="AH6" s="48"/>
      <c r="AI6" s="48" t="s">
        <v>31</v>
      </c>
      <c r="AJ6" s="48">
        <f>+COUNTIF($AJ$9:$AJ$28,"C")</f>
        <v>0</v>
      </c>
      <c r="AK6" s="48"/>
      <c r="AL6" s="48"/>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6" customFormat="1" ht="15.75" hidden="1">
      <c r="A7" s="60"/>
      <c r="B7" s="61"/>
      <c r="C7" s="62" t="s">
        <v>32</v>
      </c>
      <c r="D7" s="62"/>
      <c r="E7" s="63"/>
      <c r="F7" s="63"/>
      <c r="G7" s="64"/>
      <c r="H7" s="65"/>
      <c r="I7" s="65"/>
      <c r="J7" s="25"/>
      <c r="K7" s="25"/>
      <c r="L7" s="25"/>
      <c r="M7" s="66">
        <f>+'[4]PL1_TH'!G13</f>
        <v>613368</v>
      </c>
      <c r="N7" s="66">
        <f>+'[4]PL1_TH'!H13</f>
        <v>54368</v>
      </c>
      <c r="O7" s="66">
        <f>+'[4]PL1_TH'!J13</f>
        <v>559000</v>
      </c>
      <c r="P7" s="25"/>
      <c r="Q7" s="67"/>
      <c r="R7" s="67"/>
      <c r="S7" s="68"/>
      <c r="T7" s="68"/>
      <c r="U7" s="69"/>
      <c r="V7" s="70"/>
      <c r="W7" s="69"/>
      <c r="X7" s="69"/>
      <c r="Y7" s="69"/>
      <c r="Z7" s="69"/>
      <c r="AA7" s="69"/>
      <c r="AB7" s="70"/>
      <c r="AC7" s="70"/>
      <c r="AD7" s="69"/>
      <c r="AE7" s="69"/>
      <c r="AF7" s="69"/>
      <c r="AG7" s="69"/>
      <c r="AH7" s="48"/>
      <c r="AI7" s="48" t="s">
        <v>33</v>
      </c>
      <c r="AJ7" s="48">
        <f>+COUNTIF($AJ$9:$AJ$28,"X")</f>
        <v>4</v>
      </c>
      <c r="AK7" s="48"/>
      <c r="AL7" s="48"/>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6" customFormat="1" ht="23.25" customHeight="1" hidden="1">
      <c r="A8" s="60"/>
      <c r="B8" s="61"/>
      <c r="C8" s="62" t="s">
        <v>20</v>
      </c>
      <c r="D8" s="62"/>
      <c r="E8" s="63"/>
      <c r="F8" s="63"/>
      <c r="G8" s="64"/>
      <c r="H8" s="65"/>
      <c r="I8" s="65"/>
      <c r="J8" s="25"/>
      <c r="K8" s="25"/>
      <c r="L8" s="25"/>
      <c r="M8" s="66">
        <f>+M7-M9</f>
        <v>477337.679</v>
      </c>
      <c r="N8" s="66">
        <f>+N7-N9</f>
        <v>-233.32099999999627</v>
      </c>
      <c r="O8" s="66">
        <f>+O7-O9</f>
        <v>477571</v>
      </c>
      <c r="P8" s="25"/>
      <c r="Q8" s="67"/>
      <c r="R8" s="67"/>
      <c r="S8" s="68"/>
      <c r="T8" s="68"/>
      <c r="U8" s="69"/>
      <c r="V8" s="70"/>
      <c r="W8" s="69"/>
      <c r="X8" s="69"/>
      <c r="Y8" s="69"/>
      <c r="Z8" s="69"/>
      <c r="AA8" s="69"/>
      <c r="AB8" s="70"/>
      <c r="AC8" s="70"/>
      <c r="AD8" s="69"/>
      <c r="AE8" s="69"/>
      <c r="AF8" s="69"/>
      <c r="AG8" s="69"/>
      <c r="AH8" s="48"/>
      <c r="AI8" s="48"/>
      <c r="AJ8" s="48"/>
      <c r="AK8" s="48"/>
      <c r="AL8" s="48"/>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s="8" customFormat="1" ht="15.75">
      <c r="A9" s="71"/>
      <c r="B9" s="72"/>
      <c r="C9" s="73" t="s">
        <v>34</v>
      </c>
      <c r="D9" s="73"/>
      <c r="E9" s="53"/>
      <c r="F9" s="53"/>
      <c r="G9" s="74"/>
      <c r="H9" s="54"/>
      <c r="I9" s="54"/>
      <c r="J9" s="26"/>
      <c r="K9" s="26"/>
      <c r="L9" s="26"/>
      <c r="M9" s="55">
        <f>N9+O9</f>
        <v>136030.321</v>
      </c>
      <c r="N9" s="55">
        <f>SUM(N10:N30)</f>
        <v>54601.320999999996</v>
      </c>
      <c r="O9" s="55">
        <f>SUM(O10:O30)</f>
        <v>81429</v>
      </c>
      <c r="P9" s="26"/>
      <c r="Q9" s="75"/>
      <c r="R9" s="75"/>
      <c r="S9" s="76"/>
      <c r="T9" s="76"/>
      <c r="U9" s="77"/>
      <c r="V9" s="78"/>
      <c r="W9" s="77"/>
      <c r="X9" s="77"/>
      <c r="Y9" s="77"/>
      <c r="Z9" s="77"/>
      <c r="AA9" s="77"/>
      <c r="AB9" s="78"/>
      <c r="AC9" s="78"/>
      <c r="AD9" s="77"/>
      <c r="AE9" s="77"/>
      <c r="AF9" s="77"/>
      <c r="AG9" s="77"/>
      <c r="AH9" s="22"/>
      <c r="AI9" s="22"/>
      <c r="AJ9" s="22"/>
      <c r="AK9" s="78">
        <v>553368</v>
      </c>
      <c r="AL9" s="79">
        <f>+M9-AK9</f>
        <v>-417337.679</v>
      </c>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s="8" customFormat="1" ht="86.25" customHeight="1">
      <c r="A10" s="27">
        <v>100</v>
      </c>
      <c r="B10" s="27">
        <v>1</v>
      </c>
      <c r="C10" s="80" t="s">
        <v>102</v>
      </c>
      <c r="D10" s="28" t="s">
        <v>103</v>
      </c>
      <c r="E10" s="28" t="s">
        <v>42</v>
      </c>
      <c r="F10" s="28"/>
      <c r="G10" s="29" t="s">
        <v>120</v>
      </c>
      <c r="H10" s="30">
        <v>12617</v>
      </c>
      <c r="I10" s="30">
        <v>9613</v>
      </c>
      <c r="J10" s="81"/>
      <c r="K10" s="30">
        <v>9613</v>
      </c>
      <c r="L10" s="81"/>
      <c r="M10" s="82">
        <f>O10</f>
        <v>2500</v>
      </c>
      <c r="N10" s="28"/>
      <c r="O10" s="83">
        <v>2500</v>
      </c>
      <c r="P10" s="28" t="s">
        <v>113</v>
      </c>
      <c r="Q10" s="84"/>
      <c r="R10" s="74"/>
      <c r="S10" s="85"/>
      <c r="T10" s="85"/>
      <c r="U10" s="85"/>
      <c r="V10" s="85"/>
      <c r="W10" s="85"/>
      <c r="X10" s="76"/>
      <c r="Y10" s="76"/>
      <c r="Z10" s="76"/>
      <c r="AA10" s="76"/>
      <c r="AB10" s="77"/>
      <c r="AC10" s="78"/>
      <c r="AD10" s="77"/>
      <c r="AE10" s="77"/>
      <c r="AF10" s="77"/>
      <c r="AG10" s="77"/>
      <c r="AH10" s="77"/>
      <c r="AI10" s="77"/>
      <c r="AJ10" s="77"/>
      <c r="AK10" s="78">
        <v>37000</v>
      </c>
      <c r="AL10" s="79">
        <f aca="true" t="shared" si="0" ref="AL10:AL28">+M10-AK10</f>
        <v>-34500</v>
      </c>
      <c r="AM10" s="7"/>
      <c r="AN10" s="16" t="s">
        <v>100</v>
      </c>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40" s="9" customFormat="1" ht="48" customHeight="1">
      <c r="A11" s="27">
        <v>223</v>
      </c>
      <c r="B11" s="27">
        <v>2</v>
      </c>
      <c r="C11" s="80" t="s">
        <v>97</v>
      </c>
      <c r="D11" s="28" t="s">
        <v>41</v>
      </c>
      <c r="E11" s="28" t="s">
        <v>98</v>
      </c>
      <c r="F11" s="28"/>
      <c r="G11" s="28" t="s">
        <v>99</v>
      </c>
      <c r="H11" s="30">
        <v>1093469</v>
      </c>
      <c r="I11" s="30"/>
      <c r="J11" s="30"/>
      <c r="K11" s="30">
        <v>13701</v>
      </c>
      <c r="L11" s="30">
        <v>2000</v>
      </c>
      <c r="M11" s="86">
        <f aca="true" t="shared" si="1" ref="M11:M28">N11+O11</f>
        <v>11701</v>
      </c>
      <c r="N11" s="83"/>
      <c r="O11" s="83">
        <v>11701</v>
      </c>
      <c r="P11" s="87" t="s">
        <v>123</v>
      </c>
      <c r="Q11" s="88" t="s">
        <v>36</v>
      </c>
      <c r="R11" s="88" t="s">
        <v>37</v>
      </c>
      <c r="S11" s="89" t="s">
        <v>37</v>
      </c>
      <c r="T11" s="89"/>
      <c r="U11" s="89"/>
      <c r="V11" s="89"/>
      <c r="W11" s="89" t="s">
        <v>38</v>
      </c>
      <c r="X11" s="89">
        <f>+K11</f>
        <v>13701</v>
      </c>
      <c r="Y11" s="89">
        <f>+V11+X11</f>
        <v>13701</v>
      </c>
      <c r="Z11" s="89"/>
      <c r="AA11" s="89"/>
      <c r="AB11" s="89"/>
      <c r="AC11" s="89"/>
      <c r="AD11" s="89"/>
      <c r="AE11" s="89"/>
      <c r="AF11" s="89"/>
      <c r="AG11" s="89"/>
      <c r="AH11" s="90"/>
      <c r="AI11" s="90"/>
      <c r="AJ11" s="90"/>
      <c r="AK11" s="78">
        <v>3000</v>
      </c>
      <c r="AL11" s="79">
        <f t="shared" si="0"/>
        <v>8701</v>
      </c>
      <c r="AN11" s="17" t="s">
        <v>100</v>
      </c>
    </row>
    <row r="12" spans="1:43" s="10" customFormat="1" ht="66" customHeight="1">
      <c r="A12" s="28">
        <v>4</v>
      </c>
      <c r="B12" s="28">
        <v>3</v>
      </c>
      <c r="C12" s="80" t="s">
        <v>51</v>
      </c>
      <c r="D12" s="28" t="s">
        <v>41</v>
      </c>
      <c r="E12" s="28" t="s">
        <v>52</v>
      </c>
      <c r="F12" s="28"/>
      <c r="G12" s="28" t="s">
        <v>53</v>
      </c>
      <c r="H12" s="83">
        <v>1000000</v>
      </c>
      <c r="I12" s="83">
        <v>25000</v>
      </c>
      <c r="J12" s="83"/>
      <c r="K12" s="83">
        <v>25000</v>
      </c>
      <c r="L12" s="83">
        <f>10000+7800</f>
        <v>17800</v>
      </c>
      <c r="M12" s="86">
        <f t="shared" si="1"/>
        <v>1419</v>
      </c>
      <c r="N12" s="83"/>
      <c r="O12" s="83">
        <v>1419</v>
      </c>
      <c r="P12" s="28" t="s">
        <v>121</v>
      </c>
      <c r="Q12" s="88" t="s">
        <v>35</v>
      </c>
      <c r="R12" s="88"/>
      <c r="S12" s="89"/>
      <c r="T12" s="89"/>
      <c r="U12" s="89"/>
      <c r="V12" s="89" t="e">
        <f>+V13+#REF!</f>
        <v>#REF!</v>
      </c>
      <c r="W12" s="89"/>
      <c r="X12" s="89" t="e">
        <f>+X13+#REF!</f>
        <v>#REF!</v>
      </c>
      <c r="Y12" s="89" t="e">
        <f>+Y13+#REF!</f>
        <v>#REF!</v>
      </c>
      <c r="Z12" s="89" t="e">
        <f>+Z13+#REF!</f>
        <v>#REF!</v>
      </c>
      <c r="AA12" s="89"/>
      <c r="AB12" s="89" t="e">
        <f>+AB13+#REF!</f>
        <v>#REF!</v>
      </c>
      <c r="AC12" s="89" t="e">
        <f>+AC13+#REF!</f>
        <v>#REF!</v>
      </c>
      <c r="AD12" s="89" t="e">
        <f>+AD13+#REF!</f>
        <v>#REF!</v>
      </c>
      <c r="AE12" s="89" t="e">
        <f>+AE13+#REF!</f>
        <v>#REF!</v>
      </c>
      <c r="AF12" s="89"/>
      <c r="AG12" s="89"/>
      <c r="AH12" s="90"/>
      <c r="AI12" s="90"/>
      <c r="AJ12" s="90"/>
      <c r="AK12" s="78">
        <v>337291</v>
      </c>
      <c r="AL12" s="79">
        <f t="shared" si="0"/>
        <v>-335872</v>
      </c>
      <c r="AQ12" s="20">
        <f>SUM(M10:M26)</f>
        <v>123673.301</v>
      </c>
    </row>
    <row r="13" spans="1:43" ht="63">
      <c r="A13" s="27">
        <v>2</v>
      </c>
      <c r="B13" s="60">
        <v>4</v>
      </c>
      <c r="C13" s="91" t="s">
        <v>65</v>
      </c>
      <c r="D13" s="92" t="s">
        <v>41</v>
      </c>
      <c r="E13" s="92" t="s">
        <v>42</v>
      </c>
      <c r="F13" s="92" t="s">
        <v>128</v>
      </c>
      <c r="G13" s="93" t="s">
        <v>114</v>
      </c>
      <c r="H13" s="94">
        <v>150000</v>
      </c>
      <c r="I13" s="95">
        <v>110000</v>
      </c>
      <c r="J13" s="26"/>
      <c r="K13" s="96">
        <v>110000</v>
      </c>
      <c r="L13" s="26"/>
      <c r="M13" s="86">
        <f t="shared" si="1"/>
        <v>18000</v>
      </c>
      <c r="N13" s="55"/>
      <c r="O13" s="86">
        <v>18000</v>
      </c>
      <c r="P13" s="87" t="s">
        <v>123</v>
      </c>
      <c r="Q13" s="88" t="s">
        <v>35</v>
      </c>
      <c r="R13" s="88"/>
      <c r="S13" s="89"/>
      <c r="T13" s="89"/>
      <c r="U13" s="89"/>
      <c r="V13" s="89">
        <f>SUMIF($R$14:$R$20,"&lt;&gt;",V$14:V$20)</f>
        <v>111088</v>
      </c>
      <c r="W13" s="89"/>
      <c r="X13" s="89">
        <f>SUMIF($R$14:$R$20,"&lt;&gt;",X$14:X$20)</f>
        <v>51365</v>
      </c>
      <c r="Y13" s="89">
        <f>SUMIF($R$14:$R$20,"&lt;&gt;",Y$14:Y$20)</f>
        <v>162453</v>
      </c>
      <c r="Z13" s="89">
        <f>SUMIF($R$14:$R$20,"&lt;&gt;",Z$14:Z$20)</f>
        <v>124545</v>
      </c>
      <c r="AA13" s="89"/>
      <c r="AB13" s="89">
        <f>SUMIF($R$14:$R$20,"&lt;&gt;",AB$14:AB$20)</f>
        <v>111588</v>
      </c>
      <c r="AC13" s="89">
        <f>SUMIF($R$14:$R$20,"&lt;&gt;",AC$14:AC$20)</f>
        <v>111588</v>
      </c>
      <c r="AD13" s="89">
        <f>SUMIF($R$14:$R$20,"&lt;&gt;",AD$14:AD$20)</f>
        <v>7000</v>
      </c>
      <c r="AE13" s="89">
        <f>SUMIF($R$14:$R$20,"&lt;&gt;",AE$14:AE$20)</f>
        <v>7000</v>
      </c>
      <c r="AF13" s="89"/>
      <c r="AG13" s="89"/>
      <c r="AH13" s="90"/>
      <c r="AI13" s="90"/>
      <c r="AJ13" s="90"/>
      <c r="AK13" s="78">
        <v>112300</v>
      </c>
      <c r="AL13" s="79">
        <f t="shared" si="0"/>
        <v>-94300</v>
      </c>
      <c r="AQ13" s="21">
        <f>M27</f>
        <v>4000</v>
      </c>
    </row>
    <row r="14" spans="1:43" ht="52.5" customHeight="1">
      <c r="A14" s="27">
        <v>215</v>
      </c>
      <c r="B14" s="60">
        <v>5</v>
      </c>
      <c r="C14" s="91" t="s">
        <v>67</v>
      </c>
      <c r="D14" s="92" t="s">
        <v>41</v>
      </c>
      <c r="E14" s="92" t="s">
        <v>68</v>
      </c>
      <c r="F14" s="92"/>
      <c r="G14" s="93" t="s">
        <v>130</v>
      </c>
      <c r="H14" s="94">
        <v>400200</v>
      </c>
      <c r="I14" s="95">
        <v>400200</v>
      </c>
      <c r="J14" s="97"/>
      <c r="K14" s="96">
        <v>400200</v>
      </c>
      <c r="L14" s="97"/>
      <c r="M14" s="86">
        <f t="shared" si="1"/>
        <v>19457</v>
      </c>
      <c r="N14" s="97"/>
      <c r="O14" s="83">
        <v>19457</v>
      </c>
      <c r="P14" s="87" t="s">
        <v>123</v>
      </c>
      <c r="Q14" s="88" t="s">
        <v>36</v>
      </c>
      <c r="R14" s="88" t="s">
        <v>39</v>
      </c>
      <c r="S14" s="89"/>
      <c r="T14" s="89"/>
      <c r="U14" s="89"/>
      <c r="V14" s="89">
        <f>SUMIF($S$24:$S$59,"1.ĐƯ",V$24:V$59)</f>
        <v>0</v>
      </c>
      <c r="W14" s="89"/>
      <c r="X14" s="89">
        <f>SUMIF($S$24:$S$59,"1.ĐƯ",X$24:X$59)</f>
        <v>0</v>
      </c>
      <c r="Y14" s="89">
        <f>SUMIF($S$24:$S$59,"1.ĐƯ",Y$24:Y$59)</f>
        <v>0</v>
      </c>
      <c r="Z14" s="89">
        <f>SUMIF($S$24:$S$59,"1.ĐƯ",Z$24:Z$59)</f>
        <v>0</v>
      </c>
      <c r="AA14" s="89"/>
      <c r="AB14" s="89">
        <f>SUMIF($S$24:$S$59,"1.ĐƯ",AB$24:AB$59)</f>
        <v>0</v>
      </c>
      <c r="AC14" s="89"/>
      <c r="AD14" s="89">
        <f>SUMIF($S$24:$S$59,"1.ĐƯ",AD$24:AD$59)</f>
        <v>0</v>
      </c>
      <c r="AE14" s="89">
        <f>SUMIF($S$24:$S$59,"1.ĐƯ",AE$24:AE$59)</f>
        <v>0</v>
      </c>
      <c r="AF14" s="89"/>
      <c r="AG14" s="89"/>
      <c r="AH14" s="90"/>
      <c r="AI14" s="90"/>
      <c r="AJ14" s="90"/>
      <c r="AK14" s="78">
        <v>60000</v>
      </c>
      <c r="AL14" s="79">
        <f t="shared" si="0"/>
        <v>-40543</v>
      </c>
      <c r="AN14" s="17" t="s">
        <v>100</v>
      </c>
      <c r="AQ14" s="21">
        <f>AQ12+AQ13</f>
        <v>127673.301</v>
      </c>
    </row>
    <row r="15" spans="1:40" ht="96.75" customHeight="1">
      <c r="A15" s="27">
        <v>49</v>
      </c>
      <c r="B15" s="60">
        <v>6</v>
      </c>
      <c r="C15" s="91" t="s">
        <v>70</v>
      </c>
      <c r="D15" s="92" t="s">
        <v>71</v>
      </c>
      <c r="E15" s="92" t="s">
        <v>57</v>
      </c>
      <c r="F15" s="92"/>
      <c r="G15" s="93" t="s">
        <v>105</v>
      </c>
      <c r="H15" s="94">
        <v>14900</v>
      </c>
      <c r="I15" s="95">
        <v>14900</v>
      </c>
      <c r="J15" s="97"/>
      <c r="K15" s="96">
        <v>14900</v>
      </c>
      <c r="L15" s="97"/>
      <c r="M15" s="86">
        <f t="shared" si="1"/>
        <v>4305</v>
      </c>
      <c r="N15" s="83">
        <f>3709+596</f>
        <v>4305</v>
      </c>
      <c r="O15" s="97"/>
      <c r="P15" s="87" t="s">
        <v>123</v>
      </c>
      <c r="Q15" s="88" t="s">
        <v>36</v>
      </c>
      <c r="R15" s="88" t="s">
        <v>40</v>
      </c>
      <c r="S15" s="89"/>
      <c r="T15" s="89"/>
      <c r="U15" s="89"/>
      <c r="V15" s="89">
        <f>SUMIF($S$24:$S$59,"3.MT",V$24:V$59)</f>
        <v>0</v>
      </c>
      <c r="W15" s="89"/>
      <c r="X15" s="89">
        <f>SUMIF($S$24:$S$59,"3.MT",X$24:X$59)</f>
        <v>0</v>
      </c>
      <c r="Y15" s="89">
        <f>SUMIF($S$24:$S$59,"5.GT",Y$24:Y$59)</f>
        <v>0</v>
      </c>
      <c r="Z15" s="89">
        <f>SUMIF($S$24:$S$59,"3.MT",Z$24:Z$59)</f>
        <v>0</v>
      </c>
      <c r="AA15" s="89"/>
      <c r="AB15" s="89">
        <f>SUMIF($S$24:$S$59,"3.MT",AB$24:AB$59)</f>
        <v>0</v>
      </c>
      <c r="AC15" s="89"/>
      <c r="AD15" s="89">
        <f>SUMIF($S$24:$S$59,"3.MT",AD$24:AD$59)</f>
        <v>0</v>
      </c>
      <c r="AE15" s="89">
        <f>SUMIF($S$24:$S$59,"3.MT",AE$24:AE$59)</f>
        <v>0</v>
      </c>
      <c r="AF15" s="89"/>
      <c r="AG15" s="89"/>
      <c r="AH15" s="90"/>
      <c r="AI15" s="90"/>
      <c r="AJ15" s="90"/>
      <c r="AK15" s="78">
        <v>3500</v>
      </c>
      <c r="AL15" s="79">
        <f t="shared" si="0"/>
        <v>805</v>
      </c>
      <c r="AN15" s="18" t="s">
        <v>106</v>
      </c>
    </row>
    <row r="16" spans="1:40" s="11" customFormat="1" ht="130.5" customHeight="1">
      <c r="A16" s="27">
        <v>116</v>
      </c>
      <c r="B16" s="60">
        <v>7</v>
      </c>
      <c r="C16" s="80" t="s">
        <v>72</v>
      </c>
      <c r="D16" s="98" t="s">
        <v>59</v>
      </c>
      <c r="E16" s="98" t="s">
        <v>42</v>
      </c>
      <c r="F16" s="98"/>
      <c r="G16" s="93" t="s">
        <v>92</v>
      </c>
      <c r="H16" s="99">
        <v>19083</v>
      </c>
      <c r="I16" s="100">
        <v>19083</v>
      </c>
      <c r="J16" s="97"/>
      <c r="K16" s="101">
        <v>19083</v>
      </c>
      <c r="L16" s="97"/>
      <c r="M16" s="86">
        <f t="shared" si="1"/>
        <v>10000</v>
      </c>
      <c r="N16" s="83"/>
      <c r="O16" s="83">
        <v>10000</v>
      </c>
      <c r="P16" s="87" t="s">
        <v>123</v>
      </c>
      <c r="Q16" s="102" t="s">
        <v>36</v>
      </c>
      <c r="R16" s="102" t="s">
        <v>40</v>
      </c>
      <c r="S16" s="103" t="s">
        <v>40</v>
      </c>
      <c r="T16" s="103"/>
      <c r="U16" s="103"/>
      <c r="V16" s="103"/>
      <c r="W16" s="103" t="s">
        <v>38</v>
      </c>
      <c r="X16" s="103">
        <f>+K16</f>
        <v>19083</v>
      </c>
      <c r="Y16" s="103">
        <f>+V16+X16</f>
        <v>19083</v>
      </c>
      <c r="Z16" s="103">
        <v>6000</v>
      </c>
      <c r="AA16" s="103"/>
      <c r="AB16" s="103"/>
      <c r="AC16" s="103"/>
      <c r="AD16" s="103"/>
      <c r="AE16" s="103"/>
      <c r="AF16" s="103"/>
      <c r="AG16" s="103"/>
      <c r="AH16" s="104" t="s">
        <v>43</v>
      </c>
      <c r="AI16" s="104"/>
      <c r="AJ16" s="104"/>
      <c r="AK16" s="78">
        <v>2500</v>
      </c>
      <c r="AL16" s="79">
        <f t="shared" si="0"/>
        <v>7500</v>
      </c>
      <c r="AN16" s="11" t="s">
        <v>107</v>
      </c>
    </row>
    <row r="17" spans="1:40" s="11" customFormat="1" ht="64.5" customHeight="1">
      <c r="A17" s="27">
        <v>240</v>
      </c>
      <c r="B17" s="60">
        <v>8</v>
      </c>
      <c r="C17" s="105" t="s">
        <v>73</v>
      </c>
      <c r="D17" s="87" t="s">
        <v>41</v>
      </c>
      <c r="E17" s="93" t="s">
        <v>57</v>
      </c>
      <c r="F17" s="93"/>
      <c r="G17" s="106" t="s">
        <v>115</v>
      </c>
      <c r="H17" s="86">
        <v>31082</v>
      </c>
      <c r="I17" s="101">
        <v>31082</v>
      </c>
      <c r="J17" s="97"/>
      <c r="K17" s="101">
        <v>31082</v>
      </c>
      <c r="L17" s="97"/>
      <c r="M17" s="86">
        <f t="shared" si="1"/>
        <v>8000</v>
      </c>
      <c r="N17" s="83">
        <v>8000</v>
      </c>
      <c r="O17" s="97"/>
      <c r="P17" s="87" t="s">
        <v>123</v>
      </c>
      <c r="Q17" s="102" t="s">
        <v>36</v>
      </c>
      <c r="R17" s="102" t="s">
        <v>40</v>
      </c>
      <c r="S17" s="103" t="s">
        <v>40</v>
      </c>
      <c r="T17" s="103"/>
      <c r="U17" s="103"/>
      <c r="V17" s="103"/>
      <c r="W17" s="103" t="s">
        <v>38</v>
      </c>
      <c r="X17" s="103">
        <f>+K17</f>
        <v>31082</v>
      </c>
      <c r="Y17" s="103">
        <f>+V17+X17</f>
        <v>31082</v>
      </c>
      <c r="Z17" s="103">
        <v>5040</v>
      </c>
      <c r="AA17" s="103"/>
      <c r="AB17" s="103"/>
      <c r="AC17" s="103"/>
      <c r="AD17" s="103"/>
      <c r="AE17" s="103"/>
      <c r="AF17" s="103"/>
      <c r="AG17" s="103"/>
      <c r="AH17" s="104" t="s">
        <v>43</v>
      </c>
      <c r="AI17" s="104"/>
      <c r="AJ17" s="104"/>
      <c r="AK17" s="78">
        <v>800</v>
      </c>
      <c r="AL17" s="79">
        <f t="shared" si="0"/>
        <v>7200</v>
      </c>
      <c r="AN17" s="11" t="s">
        <v>109</v>
      </c>
    </row>
    <row r="18" spans="1:40" s="11" customFormat="1" ht="68.25" customHeight="1">
      <c r="A18" s="27">
        <v>109</v>
      </c>
      <c r="B18" s="60">
        <v>9</v>
      </c>
      <c r="C18" s="80" t="s">
        <v>75</v>
      </c>
      <c r="D18" s="98" t="s">
        <v>48</v>
      </c>
      <c r="E18" s="98">
        <v>2022</v>
      </c>
      <c r="F18" s="98" t="s">
        <v>129</v>
      </c>
      <c r="G18" s="93" t="s">
        <v>116</v>
      </c>
      <c r="H18" s="86">
        <v>1200</v>
      </c>
      <c r="I18" s="101">
        <v>1200</v>
      </c>
      <c r="J18" s="97"/>
      <c r="K18" s="101">
        <v>1200</v>
      </c>
      <c r="L18" s="97"/>
      <c r="M18" s="86">
        <f t="shared" si="1"/>
        <v>1097.301</v>
      </c>
      <c r="N18" s="83">
        <f>1200-102.699</f>
        <v>1097.301</v>
      </c>
      <c r="O18" s="97"/>
      <c r="P18" s="87" t="s">
        <v>58</v>
      </c>
      <c r="Q18" s="102" t="s">
        <v>36</v>
      </c>
      <c r="R18" s="102" t="s">
        <v>40</v>
      </c>
      <c r="S18" s="103" t="s">
        <v>40</v>
      </c>
      <c r="T18" s="103"/>
      <c r="U18" s="103"/>
      <c r="V18" s="103"/>
      <c r="W18" s="103" t="s">
        <v>38</v>
      </c>
      <c r="X18" s="103">
        <f>+K18</f>
        <v>1200</v>
      </c>
      <c r="Y18" s="103">
        <f>+V18+X18</f>
        <v>1200</v>
      </c>
      <c r="Z18" s="103">
        <v>1917</v>
      </c>
      <c r="AA18" s="103"/>
      <c r="AB18" s="103"/>
      <c r="AC18" s="103"/>
      <c r="AD18" s="103"/>
      <c r="AE18" s="103"/>
      <c r="AF18" s="103"/>
      <c r="AG18" s="103"/>
      <c r="AH18" s="104" t="s">
        <v>43</v>
      </c>
      <c r="AI18" s="104"/>
      <c r="AJ18" s="104"/>
      <c r="AK18" s="78">
        <v>200</v>
      </c>
      <c r="AL18" s="79">
        <f t="shared" si="0"/>
        <v>897.3009999999999</v>
      </c>
      <c r="AN18" s="11" t="s">
        <v>111</v>
      </c>
    </row>
    <row r="19" spans="1:38" ht="64.5" customHeight="1">
      <c r="A19" s="27">
        <v>245</v>
      </c>
      <c r="B19" s="60">
        <v>10</v>
      </c>
      <c r="C19" s="105" t="s">
        <v>76</v>
      </c>
      <c r="D19" s="87" t="s">
        <v>41</v>
      </c>
      <c r="E19" s="93" t="s">
        <v>57</v>
      </c>
      <c r="F19" s="98"/>
      <c r="G19" s="106" t="s">
        <v>93</v>
      </c>
      <c r="H19" s="86">
        <v>8465</v>
      </c>
      <c r="I19" s="101">
        <v>8465</v>
      </c>
      <c r="J19" s="83"/>
      <c r="K19" s="101">
        <v>8465</v>
      </c>
      <c r="L19" s="83"/>
      <c r="M19" s="86">
        <f t="shared" si="1"/>
        <v>8465</v>
      </c>
      <c r="N19" s="83">
        <v>8465</v>
      </c>
      <c r="O19" s="83"/>
      <c r="P19" s="87" t="s">
        <v>123</v>
      </c>
      <c r="Q19" s="88"/>
      <c r="R19" s="88"/>
      <c r="S19" s="89"/>
      <c r="T19" s="89"/>
      <c r="U19" s="89">
        <f aca="true" t="shared" si="2" ref="U19:Z19">SUMIF($S$24:$S$59,"5.GT",U$24:U$59)</f>
        <v>0</v>
      </c>
      <c r="V19" s="89">
        <f t="shared" si="2"/>
        <v>0</v>
      </c>
      <c r="W19" s="89">
        <f t="shared" si="2"/>
        <v>0</v>
      </c>
      <c r="X19" s="89">
        <f t="shared" si="2"/>
        <v>0</v>
      </c>
      <c r="Y19" s="89">
        <f t="shared" si="2"/>
        <v>0</v>
      </c>
      <c r="Z19" s="89">
        <f t="shared" si="2"/>
        <v>0</v>
      </c>
      <c r="AA19" s="89"/>
      <c r="AB19" s="89"/>
      <c r="AC19" s="89"/>
      <c r="AD19" s="89">
        <f>SUMIF($S$24:$S$59,"5.GT",AD$24:AD$59)</f>
        <v>0</v>
      </c>
      <c r="AE19" s="89">
        <f>SUMIF($S$24:$S$59,"5.GT",AE$24:AE$59)</f>
        <v>0</v>
      </c>
      <c r="AF19" s="89"/>
      <c r="AG19" s="89"/>
      <c r="AH19" s="90"/>
      <c r="AI19" s="90"/>
      <c r="AJ19" s="90"/>
      <c r="AK19" s="78">
        <v>15800</v>
      </c>
      <c r="AL19" s="79">
        <f t="shared" si="0"/>
        <v>-7335</v>
      </c>
    </row>
    <row r="20" spans="1:40" ht="70.5" customHeight="1">
      <c r="A20" s="27">
        <v>246</v>
      </c>
      <c r="B20" s="60">
        <v>11</v>
      </c>
      <c r="C20" s="105" t="s">
        <v>77</v>
      </c>
      <c r="D20" s="107" t="s">
        <v>41</v>
      </c>
      <c r="E20" s="87">
        <v>2023</v>
      </c>
      <c r="F20" s="98"/>
      <c r="G20" s="108" t="s">
        <v>108</v>
      </c>
      <c r="H20" s="86">
        <v>2500</v>
      </c>
      <c r="I20" s="101">
        <v>2500</v>
      </c>
      <c r="J20" s="83"/>
      <c r="K20" s="101">
        <v>2500</v>
      </c>
      <c r="L20" s="83"/>
      <c r="M20" s="86">
        <f t="shared" si="1"/>
        <v>2500</v>
      </c>
      <c r="N20" s="83">
        <v>2500</v>
      </c>
      <c r="O20" s="83"/>
      <c r="P20" s="87" t="s">
        <v>123</v>
      </c>
      <c r="Q20" s="102" t="s">
        <v>44</v>
      </c>
      <c r="R20" s="102" t="s">
        <v>45</v>
      </c>
      <c r="S20" s="103" t="s">
        <v>45</v>
      </c>
      <c r="T20" s="103"/>
      <c r="U20" s="103" t="s">
        <v>46</v>
      </c>
      <c r="V20" s="103">
        <v>111088</v>
      </c>
      <c r="W20" s="103"/>
      <c r="X20" s="103"/>
      <c r="Y20" s="103">
        <f>+V20+X20</f>
        <v>111088</v>
      </c>
      <c r="Z20" s="103">
        <v>111588</v>
      </c>
      <c r="AA20" s="103" t="s">
        <v>47</v>
      </c>
      <c r="AB20" s="103">
        <v>111588</v>
      </c>
      <c r="AC20" s="103">
        <v>111588</v>
      </c>
      <c r="AD20" s="103">
        <v>7000</v>
      </c>
      <c r="AE20" s="103">
        <f>+AD20</f>
        <v>7000</v>
      </c>
      <c r="AF20" s="103"/>
      <c r="AG20" s="103"/>
      <c r="AH20" s="104" t="s">
        <v>43</v>
      </c>
      <c r="AI20" s="104"/>
      <c r="AJ20" s="104"/>
      <c r="AK20" s="78">
        <v>5800</v>
      </c>
      <c r="AL20" s="79">
        <f t="shared" si="0"/>
        <v>-3300</v>
      </c>
      <c r="AN20" s="17" t="s">
        <v>100</v>
      </c>
    </row>
    <row r="21" spans="1:40" ht="68.25" customHeight="1">
      <c r="A21" s="27">
        <v>247</v>
      </c>
      <c r="B21" s="60">
        <v>12</v>
      </c>
      <c r="C21" s="105" t="s">
        <v>78</v>
      </c>
      <c r="D21" s="107" t="s">
        <v>41</v>
      </c>
      <c r="E21" s="87">
        <v>2023</v>
      </c>
      <c r="F21" s="98"/>
      <c r="G21" s="108" t="s">
        <v>110</v>
      </c>
      <c r="H21" s="86">
        <v>5877</v>
      </c>
      <c r="I21" s="101">
        <v>5877</v>
      </c>
      <c r="J21" s="83"/>
      <c r="K21" s="101">
        <v>5877</v>
      </c>
      <c r="L21" s="83"/>
      <c r="M21" s="86">
        <f t="shared" si="1"/>
        <v>5877</v>
      </c>
      <c r="N21" s="83">
        <v>5877</v>
      </c>
      <c r="O21" s="83"/>
      <c r="P21" s="87" t="s">
        <v>123</v>
      </c>
      <c r="Q21" s="102" t="s">
        <v>36</v>
      </c>
      <c r="R21" s="102" t="s">
        <v>45</v>
      </c>
      <c r="S21" s="103" t="s">
        <v>45</v>
      </c>
      <c r="T21" s="103"/>
      <c r="U21" s="103"/>
      <c r="V21" s="103"/>
      <c r="W21" s="103" t="s">
        <v>38</v>
      </c>
      <c r="X21" s="103">
        <f>+K21</f>
        <v>5877</v>
      </c>
      <c r="Y21" s="103">
        <f>+V21+X21</f>
        <v>5877</v>
      </c>
      <c r="Z21" s="103">
        <v>6000</v>
      </c>
      <c r="AA21" s="103"/>
      <c r="AB21" s="103"/>
      <c r="AC21" s="103"/>
      <c r="AD21" s="103"/>
      <c r="AE21" s="103"/>
      <c r="AF21" s="103"/>
      <c r="AG21" s="103"/>
      <c r="AH21" s="104" t="s">
        <v>43</v>
      </c>
      <c r="AI21" s="104"/>
      <c r="AJ21" s="104"/>
      <c r="AK21" s="78">
        <v>3000</v>
      </c>
      <c r="AL21" s="79">
        <f t="shared" si="0"/>
        <v>2877</v>
      </c>
      <c r="AN21" s="17" t="s">
        <v>100</v>
      </c>
    </row>
    <row r="22" spans="1:38" ht="21.75" customHeight="1" hidden="1">
      <c r="A22" s="27">
        <v>16</v>
      </c>
      <c r="B22" s="60">
        <v>17</v>
      </c>
      <c r="C22" s="80" t="s">
        <v>82</v>
      </c>
      <c r="D22" s="98" t="s">
        <v>66</v>
      </c>
      <c r="E22" s="98">
        <v>2025</v>
      </c>
      <c r="F22" s="98"/>
      <c r="G22" s="93"/>
      <c r="H22" s="86">
        <v>1802</v>
      </c>
      <c r="I22" s="101">
        <v>1260</v>
      </c>
      <c r="J22" s="97"/>
      <c r="K22" s="101">
        <v>1802</v>
      </c>
      <c r="L22" s="97"/>
      <c r="M22" s="86">
        <f t="shared" si="1"/>
        <v>0</v>
      </c>
      <c r="N22" s="97"/>
      <c r="O22" s="97"/>
      <c r="P22" s="87" t="s">
        <v>91</v>
      </c>
      <c r="Q22" s="88" t="s">
        <v>36</v>
      </c>
      <c r="R22" s="88" t="s">
        <v>49</v>
      </c>
      <c r="S22" s="89"/>
      <c r="T22" s="89"/>
      <c r="U22" s="89"/>
      <c r="V22" s="89">
        <f>SUMIF($S$24:$S$59,"6.VHDL",V$24:V$59)</f>
        <v>0</v>
      </c>
      <c r="W22" s="89"/>
      <c r="X22" s="89">
        <f>SUMIF($S$24:$S$59,"6.VHDL",X$24:X$59)</f>
        <v>0</v>
      </c>
      <c r="Y22" s="89">
        <f>SUMIF($S$24:$S$59,"6.VHDL",Y$24:Y$59)</f>
        <v>0</v>
      </c>
      <c r="Z22" s="89">
        <f>SUMIF($S$24:$S$59,"6.VHDL",Z$24:Z$59)</f>
        <v>0</v>
      </c>
      <c r="AA22" s="89"/>
      <c r="AB22" s="89"/>
      <c r="AC22" s="89"/>
      <c r="AD22" s="89">
        <f>SUMIF($S$24:$S$59,"6.VHDL",AD$24:AD$59)</f>
        <v>0</v>
      </c>
      <c r="AE22" s="89">
        <f>SUMIF($S$24:$S$59,"6.VHDL",AE$24:AE$59)</f>
        <v>0</v>
      </c>
      <c r="AF22" s="89"/>
      <c r="AG22" s="89"/>
      <c r="AH22" s="90"/>
      <c r="AI22" s="90"/>
      <c r="AJ22" s="90"/>
      <c r="AK22" s="78">
        <v>10000</v>
      </c>
      <c r="AL22" s="79">
        <f t="shared" si="0"/>
        <v>-10000</v>
      </c>
    </row>
    <row r="23" spans="1:38" ht="36.75" customHeight="1" hidden="1">
      <c r="A23" s="27">
        <v>17</v>
      </c>
      <c r="B23" s="60">
        <v>18</v>
      </c>
      <c r="C23" s="80" t="s">
        <v>83</v>
      </c>
      <c r="D23" s="98" t="s">
        <v>84</v>
      </c>
      <c r="E23" s="98">
        <v>2025</v>
      </c>
      <c r="F23" s="98"/>
      <c r="G23" s="93" t="s">
        <v>90</v>
      </c>
      <c r="H23" s="86">
        <v>600</v>
      </c>
      <c r="I23" s="101">
        <v>1584</v>
      </c>
      <c r="J23" s="97"/>
      <c r="K23" s="101">
        <v>600</v>
      </c>
      <c r="L23" s="97"/>
      <c r="M23" s="86">
        <f t="shared" si="1"/>
        <v>0</v>
      </c>
      <c r="N23" s="97"/>
      <c r="O23" s="97"/>
      <c r="P23" s="87" t="s">
        <v>91</v>
      </c>
      <c r="Q23" s="88" t="s">
        <v>36</v>
      </c>
      <c r="R23" s="88" t="s">
        <v>50</v>
      </c>
      <c r="S23" s="89"/>
      <c r="T23" s="89"/>
      <c r="U23" s="89" t="s">
        <v>46</v>
      </c>
      <c r="V23" s="89">
        <v>2906607.416</v>
      </c>
      <c r="W23" s="89"/>
      <c r="X23" s="89">
        <f>SUMIF($S$24:$S$59,"9.1.BT",X$24:X$59)</f>
        <v>0</v>
      </c>
      <c r="Y23" s="89">
        <f>SUMIF($S$24:$S$59,"9.1.BT",Y$24:Y$59)</f>
        <v>0</v>
      </c>
      <c r="Z23" s="89">
        <f>SUMIF($S$24:$S$59,"9.1.BT",Z$24:Z$59)</f>
        <v>0</v>
      </c>
      <c r="AA23" s="89"/>
      <c r="AB23" s="89"/>
      <c r="AC23" s="89"/>
      <c r="AD23" s="89">
        <f>SUMIF($S$24:$S$59,"9.1.BT",AD$24:AD$59)</f>
        <v>0</v>
      </c>
      <c r="AE23" s="89">
        <f>SUMIF($S$24:$S$59,"9.1.BT",AE$24:AE$59)</f>
        <v>0</v>
      </c>
      <c r="AF23" s="89"/>
      <c r="AG23" s="89"/>
      <c r="AH23" s="90"/>
      <c r="AI23" s="90"/>
      <c r="AJ23" s="90"/>
      <c r="AK23" s="78">
        <v>23000</v>
      </c>
      <c r="AL23" s="79">
        <f t="shared" si="0"/>
        <v>-23000</v>
      </c>
    </row>
    <row r="24" spans="1:38" ht="66" customHeight="1">
      <c r="A24" s="27">
        <v>244</v>
      </c>
      <c r="B24" s="60">
        <v>13</v>
      </c>
      <c r="C24" s="105" t="s">
        <v>79</v>
      </c>
      <c r="D24" s="87" t="s">
        <v>41</v>
      </c>
      <c r="E24" s="93" t="s">
        <v>69</v>
      </c>
      <c r="F24" s="93"/>
      <c r="G24" s="106" t="s">
        <v>96</v>
      </c>
      <c r="H24" s="86">
        <v>24000</v>
      </c>
      <c r="I24" s="101">
        <v>24000</v>
      </c>
      <c r="J24" s="97"/>
      <c r="K24" s="101">
        <v>24000</v>
      </c>
      <c r="L24" s="97"/>
      <c r="M24" s="86">
        <f t="shared" si="1"/>
        <v>8000</v>
      </c>
      <c r="N24" s="83">
        <v>8000</v>
      </c>
      <c r="O24" s="97"/>
      <c r="P24" s="87" t="s">
        <v>123</v>
      </c>
      <c r="Q24" s="88" t="s">
        <v>36</v>
      </c>
      <c r="R24" s="88" t="s">
        <v>54</v>
      </c>
      <c r="S24" s="89"/>
      <c r="T24" s="89"/>
      <c r="U24" s="89"/>
      <c r="V24" s="89">
        <f>SUMIF($S$24:$S$59,"2.QPAN",V$24:V$59)</f>
        <v>1100</v>
      </c>
      <c r="W24" s="89"/>
      <c r="X24" s="89">
        <f>SUMIF($S$24:$S$59,"2.QPAN",X$24:X$59)</f>
        <v>0</v>
      </c>
      <c r="Y24" s="89">
        <f>SUMIF($S$24:$S$59,"2.QPAN",Y$24:Y$59)</f>
        <v>1100</v>
      </c>
      <c r="Z24" s="89">
        <f>SUMIF($S$24:$S$59,"2.QPAN",Z$24:Z$59)</f>
        <v>1100</v>
      </c>
      <c r="AA24" s="89"/>
      <c r="AB24" s="89">
        <f>SUMIF($S$24:$S$59,"2.QPAN",AB$24:AB$59)</f>
        <v>0</v>
      </c>
      <c r="AC24" s="89"/>
      <c r="AD24" s="89">
        <f>SUMIF($S$24:$S$59,"2.QPAN",AD$24:AD$59)</f>
        <v>0</v>
      </c>
      <c r="AE24" s="89">
        <f>SUMIF($S$24:$S$59,"2.QPAN",AE$24:AE$59)</f>
        <v>0</v>
      </c>
      <c r="AF24" s="89"/>
      <c r="AG24" s="89"/>
      <c r="AH24" s="90"/>
      <c r="AI24" s="90"/>
      <c r="AJ24" s="90"/>
      <c r="AK24" s="78">
        <v>11700</v>
      </c>
      <c r="AL24" s="79">
        <f t="shared" si="0"/>
        <v>-3700</v>
      </c>
    </row>
    <row r="25" spans="1:40" ht="81" customHeight="1">
      <c r="A25" s="27">
        <v>248</v>
      </c>
      <c r="B25" s="60">
        <v>14</v>
      </c>
      <c r="C25" s="80" t="s">
        <v>80</v>
      </c>
      <c r="D25" s="98" t="s">
        <v>60</v>
      </c>
      <c r="E25" s="98" t="s">
        <v>57</v>
      </c>
      <c r="F25" s="98"/>
      <c r="G25" s="93" t="s">
        <v>117</v>
      </c>
      <c r="H25" s="86">
        <v>11000</v>
      </c>
      <c r="I25" s="101">
        <v>11000</v>
      </c>
      <c r="J25" s="83"/>
      <c r="K25" s="101">
        <v>11000</v>
      </c>
      <c r="L25" s="83"/>
      <c r="M25" s="86">
        <f t="shared" si="1"/>
        <v>4000</v>
      </c>
      <c r="N25" s="83">
        <v>4000</v>
      </c>
      <c r="O25" s="83"/>
      <c r="P25" s="87" t="s">
        <v>64</v>
      </c>
      <c r="Q25" s="102" t="s">
        <v>36</v>
      </c>
      <c r="R25" s="102" t="s">
        <v>54</v>
      </c>
      <c r="S25" s="103" t="s">
        <v>54</v>
      </c>
      <c r="T25" s="103"/>
      <c r="U25" s="103" t="s">
        <v>46</v>
      </c>
      <c r="V25" s="103">
        <v>500</v>
      </c>
      <c r="W25" s="103"/>
      <c r="X25" s="103"/>
      <c r="Y25" s="103">
        <f>+V25+X25</f>
        <v>500</v>
      </c>
      <c r="Z25" s="103">
        <v>500</v>
      </c>
      <c r="AA25" s="103"/>
      <c r="AB25" s="103"/>
      <c r="AC25" s="103"/>
      <c r="AD25" s="103"/>
      <c r="AE25" s="103"/>
      <c r="AF25" s="103"/>
      <c r="AG25" s="103"/>
      <c r="AH25" s="104" t="s">
        <v>55</v>
      </c>
      <c r="AI25" s="104"/>
      <c r="AJ25" s="104" t="s">
        <v>56</v>
      </c>
      <c r="AK25" s="78">
        <v>500</v>
      </c>
      <c r="AL25" s="79">
        <f t="shared" si="0"/>
        <v>3500</v>
      </c>
      <c r="AN25" s="2" t="s">
        <v>112</v>
      </c>
    </row>
    <row r="26" spans="1:40" ht="68.25" customHeight="1">
      <c r="A26" s="27">
        <v>251</v>
      </c>
      <c r="B26" s="60">
        <v>15</v>
      </c>
      <c r="C26" s="80" t="s">
        <v>81</v>
      </c>
      <c r="D26" s="98" t="s">
        <v>60</v>
      </c>
      <c r="E26" s="98" t="s">
        <v>57</v>
      </c>
      <c r="F26" s="98"/>
      <c r="G26" s="93" t="s">
        <v>118</v>
      </c>
      <c r="H26" s="86">
        <v>18352</v>
      </c>
      <c r="I26" s="101">
        <v>18352</v>
      </c>
      <c r="J26" s="83"/>
      <c r="K26" s="101">
        <v>18352</v>
      </c>
      <c r="L26" s="83"/>
      <c r="M26" s="86">
        <f t="shared" si="1"/>
        <v>18352</v>
      </c>
      <c r="N26" s="83"/>
      <c r="O26" s="83">
        <v>18352</v>
      </c>
      <c r="P26" s="87" t="s">
        <v>64</v>
      </c>
      <c r="Q26" s="102" t="s">
        <v>36</v>
      </c>
      <c r="R26" s="102" t="s">
        <v>54</v>
      </c>
      <c r="S26" s="103" t="s">
        <v>54</v>
      </c>
      <c r="T26" s="103"/>
      <c r="U26" s="103" t="s">
        <v>46</v>
      </c>
      <c r="V26" s="103">
        <v>600</v>
      </c>
      <c r="W26" s="103"/>
      <c r="X26" s="103"/>
      <c r="Y26" s="103">
        <f>+V26+X26</f>
        <v>600</v>
      </c>
      <c r="Z26" s="103">
        <v>600</v>
      </c>
      <c r="AA26" s="103"/>
      <c r="AB26" s="103"/>
      <c r="AC26" s="103"/>
      <c r="AD26" s="103"/>
      <c r="AE26" s="103"/>
      <c r="AF26" s="103"/>
      <c r="AG26" s="103"/>
      <c r="AH26" s="104" t="s">
        <v>55</v>
      </c>
      <c r="AI26" s="104"/>
      <c r="AJ26" s="104" t="s">
        <v>56</v>
      </c>
      <c r="AK26" s="78">
        <v>600</v>
      </c>
      <c r="AL26" s="79">
        <f t="shared" si="0"/>
        <v>17752</v>
      </c>
      <c r="AN26" s="2" t="s">
        <v>109</v>
      </c>
    </row>
    <row r="27" spans="1:38" ht="64.5" customHeight="1">
      <c r="A27" s="27">
        <v>76</v>
      </c>
      <c r="B27" s="60">
        <v>16</v>
      </c>
      <c r="C27" s="80" t="s">
        <v>85</v>
      </c>
      <c r="D27" s="98" t="s">
        <v>60</v>
      </c>
      <c r="E27" s="98">
        <v>2025</v>
      </c>
      <c r="F27" s="98" t="s">
        <v>127</v>
      </c>
      <c r="G27" s="93" t="s">
        <v>119</v>
      </c>
      <c r="H27" s="86">
        <v>10559</v>
      </c>
      <c r="I27" s="101">
        <v>10559</v>
      </c>
      <c r="J27" s="97"/>
      <c r="K27" s="101">
        <v>10559</v>
      </c>
      <c r="L27" s="97"/>
      <c r="M27" s="86">
        <f t="shared" si="1"/>
        <v>4000</v>
      </c>
      <c r="N27" s="83">
        <v>4000</v>
      </c>
      <c r="O27" s="97"/>
      <c r="P27" s="87" t="s">
        <v>123</v>
      </c>
      <c r="Q27" s="102" t="s">
        <v>36</v>
      </c>
      <c r="R27" s="102" t="s">
        <v>54</v>
      </c>
      <c r="S27" s="103" t="s">
        <v>54</v>
      </c>
      <c r="T27" s="103"/>
      <c r="U27" s="103"/>
      <c r="V27" s="103"/>
      <c r="W27" s="103"/>
      <c r="X27" s="103"/>
      <c r="Y27" s="103"/>
      <c r="Z27" s="103"/>
      <c r="AA27" s="103"/>
      <c r="AB27" s="103"/>
      <c r="AC27" s="103"/>
      <c r="AD27" s="103"/>
      <c r="AE27" s="103"/>
      <c r="AF27" s="103"/>
      <c r="AG27" s="103"/>
      <c r="AH27" s="104" t="s">
        <v>55</v>
      </c>
      <c r="AI27" s="104"/>
      <c r="AJ27" s="104" t="s">
        <v>56</v>
      </c>
      <c r="AK27" s="78">
        <v>2000</v>
      </c>
      <c r="AL27" s="79">
        <f>+M27-AK27</f>
        <v>2000</v>
      </c>
    </row>
    <row r="28" spans="1:38" ht="66" customHeight="1">
      <c r="A28" s="27">
        <v>134</v>
      </c>
      <c r="B28" s="60">
        <v>17</v>
      </c>
      <c r="C28" s="80" t="s">
        <v>86</v>
      </c>
      <c r="D28" s="98" t="s">
        <v>87</v>
      </c>
      <c r="E28" s="98">
        <v>2024</v>
      </c>
      <c r="F28" s="98" t="s">
        <v>127</v>
      </c>
      <c r="G28" s="29" t="s">
        <v>94</v>
      </c>
      <c r="H28" s="86">
        <v>7950</v>
      </c>
      <c r="I28" s="101">
        <v>7950</v>
      </c>
      <c r="J28" s="83"/>
      <c r="K28" s="101">
        <v>7950</v>
      </c>
      <c r="L28" s="83"/>
      <c r="M28" s="86">
        <f t="shared" si="1"/>
        <v>7457.02</v>
      </c>
      <c r="N28" s="83">
        <f>7950-492.98</f>
        <v>7457.02</v>
      </c>
      <c r="O28" s="83"/>
      <c r="P28" s="87" t="s">
        <v>123</v>
      </c>
      <c r="Q28" s="102" t="s">
        <v>36</v>
      </c>
      <c r="R28" s="102" t="s">
        <v>54</v>
      </c>
      <c r="S28" s="103" t="s">
        <v>54</v>
      </c>
      <c r="T28" s="103"/>
      <c r="U28" s="103"/>
      <c r="V28" s="103"/>
      <c r="W28" s="103"/>
      <c r="X28" s="103"/>
      <c r="Y28" s="103"/>
      <c r="Z28" s="103"/>
      <c r="AA28" s="103"/>
      <c r="AB28" s="103"/>
      <c r="AC28" s="103"/>
      <c r="AD28" s="103"/>
      <c r="AE28" s="103"/>
      <c r="AF28" s="103"/>
      <c r="AG28" s="103"/>
      <c r="AH28" s="104" t="s">
        <v>55</v>
      </c>
      <c r="AI28" s="104"/>
      <c r="AJ28" s="104" t="s">
        <v>56</v>
      </c>
      <c r="AK28" s="78">
        <v>3500</v>
      </c>
      <c r="AL28" s="79">
        <f t="shared" si="0"/>
        <v>3957.0200000000004</v>
      </c>
    </row>
    <row r="29" spans="1:38" ht="63" customHeight="1" hidden="1">
      <c r="A29" s="28">
        <v>216</v>
      </c>
      <c r="B29" s="28">
        <v>17</v>
      </c>
      <c r="C29" s="80" t="s">
        <v>61</v>
      </c>
      <c r="D29" s="28" t="s">
        <v>41</v>
      </c>
      <c r="E29" s="28" t="s">
        <v>62</v>
      </c>
      <c r="F29" s="28"/>
      <c r="G29" s="28" t="s">
        <v>63</v>
      </c>
      <c r="H29" s="83">
        <v>1499854.44</v>
      </c>
      <c r="I29" s="83">
        <v>1499854.44</v>
      </c>
      <c r="J29" s="83"/>
      <c r="K29" s="83">
        <v>1499800</v>
      </c>
      <c r="L29" s="83"/>
      <c r="M29" s="83"/>
      <c r="N29" s="83"/>
      <c r="O29" s="83"/>
      <c r="P29" s="28"/>
      <c r="Q29" s="102" t="s">
        <v>36</v>
      </c>
      <c r="R29" s="102" t="s">
        <v>54</v>
      </c>
      <c r="S29" s="103" t="s">
        <v>54</v>
      </c>
      <c r="T29" s="103"/>
      <c r="U29" s="103"/>
      <c r="V29" s="103"/>
      <c r="W29" s="103"/>
      <c r="X29" s="103"/>
      <c r="Y29" s="103"/>
      <c r="Z29" s="103"/>
      <c r="AA29" s="103"/>
      <c r="AB29" s="103"/>
      <c r="AC29" s="103"/>
      <c r="AD29" s="103"/>
      <c r="AE29" s="103"/>
      <c r="AF29" s="103"/>
      <c r="AG29" s="103"/>
      <c r="AH29" s="104" t="s">
        <v>55</v>
      </c>
      <c r="AI29" s="104"/>
      <c r="AJ29" s="104" t="s">
        <v>56</v>
      </c>
      <c r="AK29" s="78">
        <v>4000</v>
      </c>
      <c r="AL29" s="79">
        <f>+M29-AK29</f>
        <v>-4000</v>
      </c>
    </row>
    <row r="30" spans="1:45" ht="66.75" customHeight="1">
      <c r="A30" s="27">
        <v>142</v>
      </c>
      <c r="B30" s="60">
        <v>18</v>
      </c>
      <c r="C30" s="80" t="s">
        <v>88</v>
      </c>
      <c r="D30" s="98" t="s">
        <v>89</v>
      </c>
      <c r="E30" s="98">
        <v>2024</v>
      </c>
      <c r="F30" s="98" t="s">
        <v>127</v>
      </c>
      <c r="G30" s="29" t="s">
        <v>95</v>
      </c>
      <c r="H30" s="86">
        <v>900</v>
      </c>
      <c r="I30" s="101">
        <v>900</v>
      </c>
      <c r="J30" s="109"/>
      <c r="K30" s="101">
        <v>900</v>
      </c>
      <c r="L30" s="109"/>
      <c r="M30" s="86">
        <f>N30+O30</f>
        <v>900</v>
      </c>
      <c r="N30" s="83">
        <v>900</v>
      </c>
      <c r="O30" s="83"/>
      <c r="P30" s="87" t="s">
        <v>124</v>
      </c>
      <c r="Q30" s="41"/>
      <c r="R30" s="41"/>
      <c r="S30" s="110"/>
      <c r="T30" s="110"/>
      <c r="U30" s="110"/>
      <c r="V30" s="110"/>
      <c r="W30" s="110"/>
      <c r="X30" s="110"/>
      <c r="Y30" s="110"/>
      <c r="Z30" s="110"/>
      <c r="AA30" s="110"/>
      <c r="AB30" s="110"/>
      <c r="AC30" s="111"/>
      <c r="AD30" s="110"/>
      <c r="AE30" s="110"/>
      <c r="AF30" s="110"/>
      <c r="AG30" s="110"/>
      <c r="AH30" s="110"/>
      <c r="AI30" s="110"/>
      <c r="AJ30" s="110"/>
      <c r="AK30" s="111"/>
      <c r="AL30" s="111"/>
      <c r="AN30" s="13" t="s">
        <v>104</v>
      </c>
      <c r="AO30" s="13"/>
      <c r="AP30" s="13"/>
      <c r="AR30" s="2">
        <v>3113</v>
      </c>
      <c r="AS30" s="19"/>
    </row>
    <row r="31" ht="15">
      <c r="AR31" s="2">
        <v>2600</v>
      </c>
    </row>
    <row r="32" ht="15">
      <c r="AR32" s="2">
        <f>AR30-AR31</f>
        <v>513</v>
      </c>
    </row>
  </sheetData>
  <sheetProtection/>
  <mergeCells count="22">
    <mergeCell ref="M4:O4"/>
    <mergeCell ref="A2:P2"/>
    <mergeCell ref="AA4:AA5"/>
    <mergeCell ref="AB4:AC4"/>
    <mergeCell ref="A1:R1"/>
    <mergeCell ref="A4:A5"/>
    <mergeCell ref="B4:B5"/>
    <mergeCell ref="C4:C5"/>
    <mergeCell ref="D4:D5"/>
    <mergeCell ref="G4:G5"/>
    <mergeCell ref="H4:I4"/>
    <mergeCell ref="L4:L5"/>
    <mergeCell ref="P4:P5"/>
    <mergeCell ref="E4:F4"/>
    <mergeCell ref="J4:J5"/>
    <mergeCell ref="K4:K5"/>
    <mergeCell ref="AD4:AE4"/>
    <mergeCell ref="AF4:AG4"/>
    <mergeCell ref="U4:V5"/>
    <mergeCell ref="W4:X5"/>
    <mergeCell ref="Y4:Y5"/>
    <mergeCell ref="Z4:Z5"/>
  </mergeCells>
  <printOptions/>
  <pageMargins left="0.3937007874015748" right="0" top="0.5905511811023623" bottom="0.31496062992125984" header="0.5905511811023623" footer="0.2755905511811024"/>
  <pageSetup horizontalDpi="600" verticalDpi="600" orientation="landscape" paperSize="9" scale="79"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FPT SHOP</dc:creator>
  <cp:keywords/>
  <dc:description/>
  <cp:lastModifiedBy>USER</cp:lastModifiedBy>
  <cp:lastPrinted>2023-06-01T03:38:14Z</cp:lastPrinted>
  <dcterms:created xsi:type="dcterms:W3CDTF">2023-04-15T08:02:04Z</dcterms:created>
  <dcterms:modified xsi:type="dcterms:W3CDTF">2023-06-01T03:49:08Z</dcterms:modified>
  <cp:category/>
  <cp:version/>
  <cp:contentType/>
  <cp:contentStatus/>
</cp:coreProperties>
</file>