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ăm 2024\HĐPBGDPL\Đăng tải thành phố\"/>
    </mc:Choice>
  </mc:AlternateContent>
  <bookViews>
    <workbookView xWindow="0" yWindow="0" windowWidth="20490" windowHeight="7650" activeTab="1"/>
  </bookViews>
  <sheets>
    <sheet name="Biểu 03 Đ" sheetId="4" r:id="rId1"/>
    <sheet name="BIỂU 03 KĐ" sheetId="5" r:id="rId2"/>
  </sheets>
  <calcPr calcId="162913"/>
</workbook>
</file>

<file path=xl/calcChain.xml><?xml version="1.0" encoding="utf-8"?>
<calcChain xmlns="http://schemas.openxmlformats.org/spreadsheetml/2006/main">
  <c r="C6" i="5" l="1"/>
  <c r="A5" i="5"/>
  <c r="A7" i="4"/>
  <c r="F4" i="5"/>
  <c r="C7" i="5"/>
  <c r="I4" i="5"/>
  <c r="D3" i="5"/>
  <c r="C23" i="4"/>
  <c r="C26" i="4"/>
  <c r="C25" i="4"/>
  <c r="E4" i="4"/>
  <c r="E3" i="5"/>
  <c r="H4" i="4"/>
  <c r="C8" i="4"/>
  <c r="C18" i="4"/>
  <c r="C9" i="4"/>
  <c r="C17" i="4"/>
  <c r="H4" i="5"/>
  <c r="E3" i="4"/>
  <c r="C14" i="4"/>
  <c r="I4" i="4"/>
  <c r="G4" i="5"/>
  <c r="K7" i="5"/>
  <c r="A3" i="5"/>
  <c r="K6" i="5"/>
  <c r="E4" i="5"/>
  <c r="C24" i="4"/>
  <c r="C11" i="4"/>
  <c r="C19" i="4"/>
  <c r="C10" i="4"/>
  <c r="C22" i="4"/>
  <c r="C21" i="4"/>
  <c r="A6" i="4"/>
  <c r="A3" i="4"/>
  <c r="C7" i="4"/>
  <c r="C15" i="4"/>
  <c r="G4" i="4"/>
  <c r="F4" i="4"/>
  <c r="C16" i="4"/>
  <c r="D3" i="4"/>
  <c r="C3" i="4"/>
  <c r="C3" i="5"/>
  <c r="C20" i="4"/>
  <c r="C6" i="4"/>
  <c r="C13" i="4"/>
</calcChain>
</file>

<file path=xl/sharedStrings.xml><?xml version="1.0" encoding="utf-8"?>
<sst xmlns="http://schemas.openxmlformats.org/spreadsheetml/2006/main" count="8" uniqueCount="7">
  <si>
    <t>CÁC XÃ</t>
  </si>
  <si>
    <t>Ghi chú</t>
  </si>
  <si>
    <t>Có cán bộ, công chức là người đứng đầu bị xử lý ký luật hoặc bị truy cứu trách nhiệm hình sự</t>
  </si>
  <si>
    <t>I. CÁC XÃ</t>
  </si>
  <si>
    <t>II. CÁC PHƯỜNG</t>
  </si>
  <si>
    <t>Biểu số 03 
DANH SÁCH XÃ, PHƯỜNG ĐẠT CHUẨN TIẾP CẬN PHÁP LUẬT 
TRÊN ĐỊA BÀN THÀNH PHỐ NĂM 2023</t>
  </si>
  <si>
    <t>Biểu số 03 
DANH SÁCH XÃ, PHƯỜNG CHƯA ĐẠT CHUẨN TIẾP CẬN PHÁP LUẬT 
TRÊN ĐỊA BÀN THÀNH PHỐ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</si>
</sst>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scheme val="minor"/>
    </font>
    <font>
      <b/>
      <sz val="12"/>
      <color theme="1"/>
      <name val="Times New Roman"/>
    </font>
    <font>
      <sz val="14"/>
      <color theme="1"/>
      <name val="Calibri"/>
      <scheme val="minor"/>
    </font>
    <font>
      <sz val="11"/>
      <color theme="1"/>
      <name val="Calibri"/>
      <scheme val="minor"/>
    </font>
    <font>
      <sz val="12"/>
      <color theme="1"/>
      <name val="Times New Roman"/>
    </font>
    <font>
      <i/>
      <sz val="12"/>
      <color theme="1"/>
      <name val="Times New Roman"/>
    </font>
    <font>
      <i/>
      <sz val="14"/>
      <color theme="1"/>
      <name val="Times New Roman"/>
    </font>
    <font>
      <sz val="14"/>
      <color theme="1"/>
      <name val="Times New Roman"/>
    </font>
    <font>
      <b/>
      <sz val="13"/>
      <color theme="1"/>
      <name val="&quot;Times New Roman&quot;"/>
    </font>
    <font>
      <b/>
      <sz val="13"/>
      <color rgb="FFFF0000"/>
      <name val="&quot;Times New Roman&quot;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3"/>
      <color theme="1"/>
      <name val="Times New Roman&quot;"/>
      <charset val="163"/>
    </font>
    <font>
      <b/>
      <sz val="14"/>
      <color theme="1"/>
      <name val="Times New Roman&quot;"/>
      <charset val="163"/>
    </font>
    <font>
      <sz val="11"/>
      <color theme="1"/>
      <name val="Times New Roman&quot;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4" fillId="0" borderId="4" xfId="0" applyFont="1" applyBorder="1" applyAlignment="1">
      <alignment vertical="center" wrapText="1"/>
    </xf>
    <xf numFmtId="0" fontId="1" fillId="0" borderId="0" xfId="0" applyFont="1"/>
    <xf numFmtId="0" fontId="14" fillId="0" borderId="0" xfId="0" applyFont="1"/>
    <xf numFmtId="0" fontId="14" fillId="2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0" fillId="0" borderId="0" xfId="0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/>
    <xf numFmtId="0" fontId="8" fillId="0" borderId="0" xfId="0" applyFont="1" applyAlignment="1">
      <alignment horizontal="right" vertical="center" wrapText="1"/>
    </xf>
    <xf numFmtId="0" fontId="0" fillId="0" borderId="0" xfId="0"/>
    <xf numFmtId="0" fontId="17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/>
    <xf numFmtId="0" fontId="19" fillId="3" borderId="8" xfId="0" applyFont="1" applyFill="1" applyBorder="1"/>
    <xf numFmtId="0" fontId="19" fillId="3" borderId="9" xfId="0" applyFont="1" applyFill="1" applyBorder="1"/>
    <xf numFmtId="0" fontId="18" fillId="3" borderId="3" xfId="0" applyFont="1" applyFill="1" applyBorder="1" applyAlignment="1">
      <alignment horizontal="center" vertical="center" wrapText="1"/>
    </xf>
    <xf numFmtId="0" fontId="19" fillId="3" borderId="10" xfId="0" applyFont="1" applyFill="1" applyBorder="1"/>
    <xf numFmtId="0" fontId="17" fillId="3" borderId="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/>
    <xf numFmtId="0" fontId="19" fillId="3" borderId="7" xfId="0" applyFont="1" applyFill="1" applyBorder="1"/>
    <xf numFmtId="0" fontId="16" fillId="0" borderId="0" xfId="0" applyFont="1" applyAlignment="1">
      <alignment horizontal="center"/>
    </xf>
    <xf numFmtId="0" fontId="14" fillId="2" borderId="5" xfId="0" applyFont="1" applyFill="1" applyBorder="1" applyAlignment="1">
      <alignment horizontal="left" vertical="center" wrapText="1"/>
    </xf>
    <xf numFmtId="0" fontId="15" fillId="3" borderId="7" xfId="0" applyFont="1" applyFill="1" applyBorder="1"/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7" fillId="3" borderId="1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K38"/>
  <sheetViews>
    <sheetView workbookViewId="0">
      <selection activeCell="E3" sqref="E3:I3"/>
    </sheetView>
  </sheetViews>
  <sheetFormatPr defaultColWidth="14.42578125" defaultRowHeight="15" customHeight="1"/>
  <cols>
    <col min="1" max="1" width="3.42578125" customWidth="1"/>
    <col min="2" max="2" width="3.7109375" customWidth="1"/>
    <col min="3" max="3" width="15.7109375" customWidth="1"/>
    <col min="4" max="4" width="11.85546875" customWidth="1"/>
    <col min="5" max="5" width="8.42578125" customWidth="1"/>
    <col min="6" max="6" width="9.5703125" customWidth="1"/>
    <col min="7" max="7" width="8.42578125" customWidth="1"/>
    <col min="8" max="8" width="9.140625" customWidth="1"/>
    <col min="9" max="9" width="7.28515625" customWidth="1"/>
    <col min="10" max="10" width="10.28515625" customWidth="1"/>
  </cols>
  <sheetData>
    <row r="1" spans="1:10" ht="74.25" customHeight="1">
      <c r="A1" s="23" t="s">
        <v>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6.5">
      <c r="A2" s="25"/>
      <c r="B2" s="26"/>
      <c r="C2" s="26"/>
      <c r="D2" s="26"/>
      <c r="E2" s="26"/>
      <c r="F2" s="26"/>
      <c r="G2" s="26"/>
      <c r="H2" s="26"/>
      <c r="I2" s="10"/>
      <c r="J2" s="10"/>
    </row>
    <row r="3" spans="1:10" ht="90" customHeight="1">
      <c r="A3" s="27" t="str">
        <f ca="1">IFERROR(__xludf.DUMMYFUNCTION("""COMPUTED_VALUE"""),"STT")</f>
        <v>STT</v>
      </c>
      <c r="B3" s="28"/>
      <c r="C3" s="31" t="str">
        <f ca="1">IFERROR(__xludf.DUMMYFUNCTION("""COMPUTED_VALUE"""),"Tên xã, 
phường,
thị trấn")</f>
        <v>Tên xã, 
phường,
thị trấn</v>
      </c>
      <c r="D3" s="33" t="str">
        <f ca="1">IFERROR(__xludf.DUMMYFUNCTION("""COMPUTED_VALUE"""),"Tổng điểm")</f>
        <v>Tổng điểm</v>
      </c>
      <c r="E3" s="34" t="str">
        <f ca="1">IFERROR(__xludf.DUMMYFUNCTION("""COMPUTED_VALUE"""),"ĐIỂM CỦA TỪNG TIÊU CHÍ")</f>
        <v>ĐIỂM CỦA TỪNG TIÊU CHÍ</v>
      </c>
      <c r="F3" s="35"/>
      <c r="G3" s="35"/>
      <c r="H3" s="35"/>
      <c r="I3" s="36"/>
      <c r="J3" s="33" t="s">
        <v>1</v>
      </c>
    </row>
    <row r="4" spans="1:10" ht="44.25" customHeight="1">
      <c r="A4" s="29"/>
      <c r="B4" s="30"/>
      <c r="C4" s="32"/>
      <c r="D4" s="32"/>
      <c r="E4" s="16" t="str">
        <f ca="1">IFERROR(__xludf.DUMMYFUNCTION("""COMPUTED_VALUE"""),"Tiêu chí 1")</f>
        <v>Tiêu chí 1</v>
      </c>
      <c r="F4" s="16" t="str">
        <f ca="1">IFERROR(__xludf.DUMMYFUNCTION("""COMPUTED_VALUE"""),"Tiêu chí 2")</f>
        <v>Tiêu chí 2</v>
      </c>
      <c r="G4" s="16" t="str">
        <f ca="1">IFERROR(__xludf.DUMMYFUNCTION("""COMPUTED_VALUE"""),"Tiêu chí 3")</f>
        <v>Tiêu chí 3</v>
      </c>
      <c r="H4" s="16" t="str">
        <f ca="1">IFERROR(__xludf.DUMMYFUNCTION("""COMPUTED_VALUE"""),"Tiêu chí 4")</f>
        <v>Tiêu chí 4</v>
      </c>
      <c r="I4" s="16" t="str">
        <f ca="1">IFERROR(__xludf.DUMMYFUNCTION("""COMPUTED_VALUE"""),"Tiêu chí 5")</f>
        <v>Tiêu chí 5</v>
      </c>
      <c r="J4" s="32"/>
    </row>
    <row r="5" spans="1:10" ht="15.75" customHeight="1">
      <c r="A5" s="44" t="s">
        <v>3</v>
      </c>
      <c r="B5" s="45"/>
      <c r="C5" s="46"/>
      <c r="D5" s="15"/>
      <c r="E5" s="15"/>
      <c r="F5" s="15"/>
      <c r="G5" s="15"/>
      <c r="H5" s="15"/>
      <c r="I5" s="15"/>
      <c r="J5" s="15"/>
    </row>
    <row r="6" spans="1:10" ht="27.75" customHeight="1">
      <c r="A6" s="21">
        <f ca="1">IFERROR(__xludf.DUMMYFUNCTION("""COMPUTED_VALUE"""),1)</f>
        <v>1</v>
      </c>
      <c r="B6" s="22"/>
      <c r="C6" s="9" t="str">
        <f ca="1">IFERROR(__xludf.DUMMYFUNCTION("""COMPUTED_VALUE"""),"An Phú")</f>
        <v>An Phú</v>
      </c>
      <c r="D6" s="2">
        <v>86.5</v>
      </c>
      <c r="E6" s="2">
        <v>10</v>
      </c>
      <c r="F6" s="2">
        <v>26</v>
      </c>
      <c r="G6" s="2">
        <v>13.5</v>
      </c>
      <c r="H6" s="2">
        <v>12</v>
      </c>
      <c r="I6" s="2">
        <v>25</v>
      </c>
      <c r="J6" s="12"/>
    </row>
    <row r="7" spans="1:10" ht="30.75" customHeight="1">
      <c r="A7" s="21">
        <f ca="1">IFERROR(__xludf.DUMMYFUNCTION("""COMPUTED_VALUE"""),2)</f>
        <v>2</v>
      </c>
      <c r="B7" s="22"/>
      <c r="C7" s="9" t="str">
        <f ca="1">IFERROR(__xludf.DUMMYFUNCTION("""COMPUTED_VALUE"""),"Biển Hồ")</f>
        <v>Biển Hồ</v>
      </c>
      <c r="D7" s="2">
        <v>92</v>
      </c>
      <c r="E7" s="2">
        <v>10</v>
      </c>
      <c r="F7" s="2">
        <v>30</v>
      </c>
      <c r="G7" s="2">
        <v>12.75</v>
      </c>
      <c r="H7" s="2">
        <v>14.25</v>
      </c>
      <c r="I7" s="2">
        <v>25</v>
      </c>
      <c r="J7" s="12"/>
    </row>
    <row r="8" spans="1:10" ht="18.75">
      <c r="A8" s="21">
        <v>3</v>
      </c>
      <c r="B8" s="22"/>
      <c r="C8" s="9" t="str">
        <f ca="1">IFERROR(__xludf.DUMMYFUNCTION("""COMPUTED_VALUE"""),"Diên Phú")</f>
        <v>Diên Phú</v>
      </c>
      <c r="D8" s="2">
        <v>92.25</v>
      </c>
      <c r="E8" s="2">
        <v>10</v>
      </c>
      <c r="F8" s="2">
        <v>26.25</v>
      </c>
      <c r="G8" s="2">
        <v>15</v>
      </c>
      <c r="H8" s="2">
        <v>16</v>
      </c>
      <c r="I8" s="2">
        <v>25</v>
      </c>
      <c r="J8" s="12"/>
    </row>
    <row r="9" spans="1:10" ht="18.75">
      <c r="A9" s="21">
        <v>4</v>
      </c>
      <c r="B9" s="22"/>
      <c r="C9" s="9" t="str">
        <f ca="1">IFERROR(__xludf.DUMMYFUNCTION("""COMPUTED_VALUE"""),"Ia Kênh")</f>
        <v>Ia Kênh</v>
      </c>
      <c r="D9" s="2">
        <v>90.75</v>
      </c>
      <c r="E9" s="2">
        <v>10</v>
      </c>
      <c r="F9" s="2">
        <v>30</v>
      </c>
      <c r="G9" s="2">
        <v>11.75</v>
      </c>
      <c r="H9" s="2">
        <v>16</v>
      </c>
      <c r="I9" s="2">
        <v>23</v>
      </c>
      <c r="J9" s="12"/>
    </row>
    <row r="10" spans="1:10" ht="18.75">
      <c r="A10" s="21">
        <v>5</v>
      </c>
      <c r="B10" s="22"/>
      <c r="C10" s="9" t="str">
        <f ca="1">IFERROR(__xludf.DUMMYFUNCTION("""COMPUTED_VALUE"""),"Tân Sơn")</f>
        <v>Tân Sơn</v>
      </c>
      <c r="D10" s="2">
        <v>83.5</v>
      </c>
      <c r="E10" s="2">
        <v>10</v>
      </c>
      <c r="F10" s="2">
        <v>23</v>
      </c>
      <c r="G10" s="2">
        <v>13.5</v>
      </c>
      <c r="H10" s="2">
        <v>12</v>
      </c>
      <c r="I10" s="2">
        <v>25</v>
      </c>
      <c r="J10" s="12"/>
    </row>
    <row r="11" spans="1:10" ht="18.75">
      <c r="A11" s="21">
        <v>6</v>
      </c>
      <c r="B11" s="22"/>
      <c r="C11" s="9" t="str">
        <f ca="1">IFERROR(__xludf.DUMMYFUNCTION("""COMPUTED_VALUE"""),"Trà Đa")</f>
        <v>Trà Đa</v>
      </c>
      <c r="D11" s="2">
        <v>93.5</v>
      </c>
      <c r="E11" s="2">
        <v>10</v>
      </c>
      <c r="F11" s="2">
        <v>28</v>
      </c>
      <c r="G11" s="2">
        <v>15</v>
      </c>
      <c r="H11" s="2">
        <v>16</v>
      </c>
      <c r="I11" s="2">
        <v>24.5</v>
      </c>
      <c r="J11" s="12"/>
    </row>
    <row r="12" spans="1:10" s="20" customFormat="1" ht="15.75">
      <c r="A12" s="47" t="s">
        <v>4</v>
      </c>
      <c r="B12" s="48"/>
      <c r="C12" s="49"/>
      <c r="D12" s="2"/>
      <c r="E12" s="2"/>
      <c r="F12" s="2"/>
      <c r="G12" s="2"/>
      <c r="H12" s="2"/>
      <c r="I12" s="2"/>
      <c r="J12" s="12"/>
    </row>
    <row r="13" spans="1:10" ht="18.75">
      <c r="A13" s="21">
        <v>7</v>
      </c>
      <c r="B13" s="22"/>
      <c r="C13" s="9" t="str">
        <f ca="1">IFERROR(__xludf.DUMMYFUNCTION("""COMPUTED_VALUE"""),"Chi Lăng")</f>
        <v>Chi Lăng</v>
      </c>
      <c r="D13" s="2">
        <v>93</v>
      </c>
      <c r="E13" s="2">
        <v>10</v>
      </c>
      <c r="F13" s="2">
        <v>25.5</v>
      </c>
      <c r="G13" s="2">
        <v>13.5</v>
      </c>
      <c r="H13" s="2">
        <v>19</v>
      </c>
      <c r="I13" s="2">
        <v>25</v>
      </c>
      <c r="J13" s="12"/>
    </row>
    <row r="14" spans="1:10" ht="18.75">
      <c r="A14" s="21">
        <v>8</v>
      </c>
      <c r="B14" s="22"/>
      <c r="C14" s="9" t="str">
        <f ca="1">IFERROR(__xludf.DUMMYFUNCTION("""COMPUTED_VALUE"""),"Diên Hồng")</f>
        <v>Diên Hồng</v>
      </c>
      <c r="D14" s="2">
        <v>28.5</v>
      </c>
      <c r="E14" s="2">
        <v>10</v>
      </c>
      <c r="F14" s="2">
        <v>30</v>
      </c>
      <c r="G14" s="2">
        <v>13.5</v>
      </c>
      <c r="H14" s="2">
        <v>20</v>
      </c>
      <c r="I14" s="2">
        <v>25</v>
      </c>
      <c r="J14" s="12"/>
    </row>
    <row r="15" spans="1:10" ht="18.75">
      <c r="A15" s="21">
        <v>9</v>
      </c>
      <c r="B15" s="22"/>
      <c r="C15" s="9" t="str">
        <f ca="1">IFERROR(__xludf.DUMMYFUNCTION("""COMPUTED_VALUE"""),"Đống Đa")</f>
        <v>Đống Đa</v>
      </c>
      <c r="D15" s="2">
        <v>95.5</v>
      </c>
      <c r="E15" s="2">
        <v>10</v>
      </c>
      <c r="F15" s="2">
        <v>30</v>
      </c>
      <c r="G15" s="2">
        <v>11.5</v>
      </c>
      <c r="H15" s="2">
        <v>19</v>
      </c>
      <c r="I15" s="2">
        <v>25</v>
      </c>
      <c r="J15" s="12"/>
    </row>
    <row r="16" spans="1:10" ht="24.75" customHeight="1">
      <c r="A16" s="21">
        <v>10</v>
      </c>
      <c r="B16" s="22"/>
      <c r="C16" s="9" t="str">
        <f ca="1">IFERROR(__xludf.DUMMYFUNCTION("""COMPUTED_VALUE"""),"Hoa Lư")</f>
        <v>Hoa Lư</v>
      </c>
      <c r="D16" s="2">
        <v>91.5</v>
      </c>
      <c r="E16" s="2">
        <v>10</v>
      </c>
      <c r="F16" s="2">
        <v>26</v>
      </c>
      <c r="G16" s="2">
        <v>10.5</v>
      </c>
      <c r="H16" s="2">
        <v>20</v>
      </c>
      <c r="I16" s="2">
        <v>25</v>
      </c>
      <c r="J16" s="12"/>
    </row>
    <row r="17" spans="1:11" ht="25.5" customHeight="1">
      <c r="A17" s="21">
        <v>11</v>
      </c>
      <c r="B17" s="22"/>
      <c r="C17" s="9" t="str">
        <f ca="1">IFERROR(__xludf.DUMMYFUNCTION("""COMPUTED_VALUE"""),"Hội Phú")</f>
        <v>Hội Phú</v>
      </c>
      <c r="D17" s="2">
        <v>98</v>
      </c>
      <c r="E17" s="2">
        <v>10</v>
      </c>
      <c r="F17" s="2">
        <v>28</v>
      </c>
      <c r="G17" s="2">
        <v>15</v>
      </c>
      <c r="H17" s="2">
        <v>20</v>
      </c>
      <c r="I17" s="2">
        <v>25</v>
      </c>
      <c r="J17" s="12"/>
    </row>
    <row r="18" spans="1:11" ht="38.25" customHeight="1">
      <c r="A18" s="21">
        <v>12</v>
      </c>
      <c r="B18" s="22"/>
      <c r="C18" s="9" t="str">
        <f ca="1">IFERROR(__xludf.DUMMYFUNCTION("""COMPUTED_VALUE"""),"Hội Thương")</f>
        <v>Hội Thương</v>
      </c>
      <c r="D18" s="2">
        <v>97.5</v>
      </c>
      <c r="E18" s="2">
        <v>10</v>
      </c>
      <c r="F18" s="2">
        <v>27.5</v>
      </c>
      <c r="G18" s="2">
        <v>15</v>
      </c>
      <c r="H18" s="2">
        <v>20</v>
      </c>
      <c r="I18" s="2">
        <v>25</v>
      </c>
      <c r="J18" s="12"/>
    </row>
    <row r="19" spans="1:11" ht="18.75">
      <c r="A19" s="21">
        <v>13</v>
      </c>
      <c r="B19" s="22"/>
      <c r="C19" s="9" t="str">
        <f ca="1">IFERROR(__xludf.DUMMYFUNCTION("""COMPUTED_VALUE"""),"Ia Kring")</f>
        <v>Ia Kring</v>
      </c>
      <c r="D19" s="2">
        <v>83</v>
      </c>
      <c r="E19" s="2">
        <v>10</v>
      </c>
      <c r="F19" s="2">
        <v>23.25</v>
      </c>
      <c r="G19" s="2">
        <v>11.75</v>
      </c>
      <c r="H19" s="2">
        <v>13</v>
      </c>
      <c r="I19" s="2">
        <v>25</v>
      </c>
      <c r="J19" s="12"/>
    </row>
    <row r="20" spans="1:11" ht="18.75">
      <c r="A20" s="21">
        <v>14</v>
      </c>
      <c r="B20" s="22"/>
      <c r="C20" s="9" t="str">
        <f ca="1">IFERROR(__xludf.DUMMYFUNCTION("""COMPUTED_VALUE"""),"Phù Đổng")</f>
        <v>Phù Đổng</v>
      </c>
      <c r="D20" s="2">
        <v>98</v>
      </c>
      <c r="E20" s="2">
        <v>10</v>
      </c>
      <c r="F20" s="2">
        <v>28</v>
      </c>
      <c r="G20" s="2">
        <v>15</v>
      </c>
      <c r="H20" s="2">
        <v>20</v>
      </c>
      <c r="I20" s="2">
        <v>25</v>
      </c>
      <c r="J20" s="12"/>
    </row>
    <row r="21" spans="1:11" ht="18.75">
      <c r="A21" s="21">
        <v>15</v>
      </c>
      <c r="B21" s="22"/>
      <c r="C21" s="9" t="str">
        <f ca="1">IFERROR(__xludf.DUMMYFUNCTION("""COMPUTED_VALUE"""),"Tây Sơn")</f>
        <v>Tây Sơn</v>
      </c>
      <c r="D21" s="2">
        <v>92</v>
      </c>
      <c r="E21" s="2">
        <v>10</v>
      </c>
      <c r="F21" s="2">
        <v>28</v>
      </c>
      <c r="G21" s="2">
        <v>12</v>
      </c>
      <c r="H21" s="2">
        <v>17</v>
      </c>
      <c r="I21" s="2">
        <v>25</v>
      </c>
      <c r="J21" s="12"/>
    </row>
    <row r="22" spans="1:11" ht="18.75">
      <c r="A22" s="21">
        <v>16</v>
      </c>
      <c r="B22" s="22"/>
      <c r="C22" s="9" t="str">
        <f ca="1">IFERROR(__xludf.DUMMYFUNCTION("""COMPUTED_VALUE"""),"Thắng Lợi")</f>
        <v>Thắng Lợi</v>
      </c>
      <c r="D22" s="2">
        <v>92</v>
      </c>
      <c r="E22" s="2">
        <v>10</v>
      </c>
      <c r="F22" s="2">
        <v>30</v>
      </c>
      <c r="G22" s="2">
        <v>10.75</v>
      </c>
      <c r="H22" s="2">
        <v>16.25</v>
      </c>
      <c r="I22" s="2">
        <v>25</v>
      </c>
      <c r="J22" s="12"/>
    </row>
    <row r="23" spans="1:11" ht="18.75">
      <c r="A23" s="21">
        <v>17</v>
      </c>
      <c r="B23" s="22"/>
      <c r="C23" s="9" t="str">
        <f ca="1">IFERROR(__xludf.DUMMYFUNCTION("""COMPUTED_VALUE"""),"Thống Nhất")</f>
        <v>Thống Nhất</v>
      </c>
      <c r="D23" s="2">
        <v>98</v>
      </c>
      <c r="E23" s="2">
        <v>10</v>
      </c>
      <c r="F23" s="2">
        <v>29.5</v>
      </c>
      <c r="G23" s="2">
        <v>13.5</v>
      </c>
      <c r="H23" s="2">
        <v>20</v>
      </c>
      <c r="I23" s="2">
        <v>25</v>
      </c>
      <c r="J23" s="12"/>
    </row>
    <row r="24" spans="1:11" ht="18.75">
      <c r="A24" s="21">
        <v>18</v>
      </c>
      <c r="B24" s="22"/>
      <c r="C24" s="9" t="str">
        <f ca="1">IFERROR(__xludf.DUMMYFUNCTION("""COMPUTED_VALUE"""),"Trà Bá")</f>
        <v>Trà Bá</v>
      </c>
      <c r="D24" s="2">
        <v>89.25</v>
      </c>
      <c r="E24" s="2">
        <v>10</v>
      </c>
      <c r="F24" s="2">
        <v>29</v>
      </c>
      <c r="G24" s="2">
        <v>15</v>
      </c>
      <c r="H24" s="2">
        <v>10.25</v>
      </c>
      <c r="I24" s="2">
        <v>25</v>
      </c>
      <c r="J24" s="12"/>
    </row>
    <row r="25" spans="1:11" ht="18.75">
      <c r="A25" s="21">
        <v>19</v>
      </c>
      <c r="B25" s="22"/>
      <c r="C25" s="9" t="str">
        <f ca="1">IFERROR(__xludf.DUMMYFUNCTION("""COMPUTED_VALUE"""),"Yên Đỗ")</f>
        <v>Yên Đỗ</v>
      </c>
      <c r="D25" s="2">
        <v>90.5</v>
      </c>
      <c r="E25" s="2">
        <v>10</v>
      </c>
      <c r="F25" s="2">
        <v>23</v>
      </c>
      <c r="G25" s="2">
        <v>13.5</v>
      </c>
      <c r="H25" s="2">
        <v>19</v>
      </c>
      <c r="I25" s="2">
        <v>25</v>
      </c>
      <c r="J25" s="12"/>
    </row>
    <row r="26" spans="1:11" ht="18.75">
      <c r="A26" s="21">
        <v>20</v>
      </c>
      <c r="B26" s="22"/>
      <c r="C26" s="9" t="str">
        <f ca="1">IFERROR(__xludf.DUMMYFUNCTION("""COMPUTED_VALUE"""),"Yên Thế")</f>
        <v>Yên Thế</v>
      </c>
      <c r="D26" s="2">
        <v>93.25</v>
      </c>
      <c r="E26" s="2">
        <v>10</v>
      </c>
      <c r="F26" s="2">
        <v>29</v>
      </c>
      <c r="G26" s="2">
        <v>10.25</v>
      </c>
      <c r="H26" s="2">
        <v>20</v>
      </c>
      <c r="I26" s="2">
        <v>24</v>
      </c>
      <c r="J26" s="12"/>
    </row>
    <row r="27" spans="1:11" ht="18.75">
      <c r="A27" s="8"/>
      <c r="B27" s="8"/>
      <c r="C27" s="1"/>
      <c r="D27" s="11"/>
      <c r="E27" s="8"/>
      <c r="F27" s="8"/>
      <c r="G27" s="8"/>
      <c r="H27" s="8"/>
      <c r="I27" s="8"/>
      <c r="J27" s="8"/>
    </row>
    <row r="28" spans="1:11" ht="15.75">
      <c r="A28" s="4"/>
      <c r="B28" s="7"/>
      <c r="C28" s="7"/>
      <c r="D28" s="7"/>
      <c r="E28" s="4"/>
      <c r="F28" s="4"/>
      <c r="G28" s="4"/>
      <c r="H28" s="4"/>
      <c r="I28" s="4"/>
      <c r="J28" s="4"/>
      <c r="K28" s="4"/>
    </row>
    <row r="29" spans="1:11" ht="15.75">
      <c r="A29" s="4"/>
      <c r="B29" s="40"/>
      <c r="C29" s="41"/>
      <c r="D29" s="41"/>
      <c r="E29" s="4"/>
      <c r="F29" s="4"/>
      <c r="G29" s="4"/>
      <c r="H29" s="4"/>
      <c r="I29" s="4"/>
      <c r="J29" s="4"/>
      <c r="K29" s="4"/>
    </row>
    <row r="30" spans="1:11" ht="15.75">
      <c r="A30" s="4"/>
      <c r="B30" s="40"/>
      <c r="C30" s="42"/>
      <c r="D30" s="42"/>
      <c r="E30" s="4"/>
      <c r="F30" s="4"/>
      <c r="G30" s="4"/>
      <c r="H30" s="4"/>
      <c r="I30" s="4"/>
      <c r="J30" s="4"/>
      <c r="K30" s="4"/>
    </row>
    <row r="31" spans="1:11" ht="15.75">
      <c r="A31" s="4"/>
      <c r="B31" s="40"/>
      <c r="C31" s="42"/>
      <c r="D31" s="42"/>
      <c r="E31" s="4"/>
      <c r="F31" s="4"/>
      <c r="G31" s="4"/>
      <c r="H31" s="4"/>
      <c r="I31" s="4"/>
      <c r="J31" s="4"/>
      <c r="K31" s="4"/>
    </row>
    <row r="32" spans="1:11" ht="18.75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</row>
    <row r="33" spans="1:11" ht="18.75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</row>
    <row r="34" spans="1:11" ht="18.75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</row>
    <row r="35" spans="1:11" ht="18.75">
      <c r="A35" s="4"/>
      <c r="B35" s="4"/>
      <c r="C35" s="5"/>
      <c r="D35" s="4"/>
      <c r="E35" s="4"/>
      <c r="F35" s="4"/>
      <c r="G35" s="4"/>
      <c r="H35" s="4"/>
      <c r="I35" s="4"/>
      <c r="J35" s="4"/>
      <c r="K35" s="4"/>
    </row>
    <row r="36" spans="1:11" ht="15.75">
      <c r="A36" s="4"/>
      <c r="B36" s="13"/>
      <c r="E36" s="4"/>
      <c r="F36" s="4"/>
      <c r="G36" s="4"/>
      <c r="H36" s="4"/>
      <c r="I36" s="4"/>
      <c r="J36" s="4"/>
      <c r="K36" s="4"/>
    </row>
    <row r="37" spans="1:11" ht="15.75">
      <c r="A37" s="4"/>
      <c r="B37" s="14"/>
      <c r="C37" s="13"/>
      <c r="D37" s="13"/>
      <c r="E37" s="4"/>
      <c r="F37" s="4"/>
      <c r="G37" s="4"/>
      <c r="H37" s="4"/>
      <c r="I37" s="4"/>
      <c r="J37" s="4"/>
      <c r="K37" s="4"/>
    </row>
    <row r="38" spans="1:11" ht="18.75">
      <c r="A38" s="37"/>
      <c r="B38" s="37"/>
      <c r="C38" s="37"/>
      <c r="D38" s="37"/>
      <c r="E38" s="37"/>
    </row>
  </sheetData>
  <mergeCells count="33">
    <mergeCell ref="A5:C5"/>
    <mergeCell ref="A38:E38"/>
    <mergeCell ref="B29:D29"/>
    <mergeCell ref="B30:D30"/>
    <mergeCell ref="B31:D31"/>
    <mergeCell ref="A6:B6"/>
    <mergeCell ref="A7:B7"/>
    <mergeCell ref="A12:C12"/>
    <mergeCell ref="A1:J1"/>
    <mergeCell ref="A2:H2"/>
    <mergeCell ref="A3:B4"/>
    <mergeCell ref="C3:C4"/>
    <mergeCell ref="D3:D4"/>
    <mergeCell ref="E3:I3"/>
    <mergeCell ref="J3:J4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23:B23"/>
    <mergeCell ref="A24:B24"/>
    <mergeCell ref="A25:B25"/>
    <mergeCell ref="A26:B26"/>
    <mergeCell ref="A18:B18"/>
    <mergeCell ref="A19:B19"/>
    <mergeCell ref="A20:B20"/>
    <mergeCell ref="A21:B21"/>
    <mergeCell ref="A22:B2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G9" sqref="G9"/>
    </sheetView>
  </sheetViews>
  <sheetFormatPr defaultColWidth="14.42578125" defaultRowHeight="15"/>
  <cols>
    <col min="1" max="1" width="3.42578125" style="17" customWidth="1"/>
    <col min="2" max="2" width="3.7109375" style="17" customWidth="1"/>
    <col min="3" max="3" width="11.5703125" style="17" customWidth="1"/>
    <col min="4" max="4" width="7" style="17" customWidth="1"/>
    <col min="5" max="5" width="7.28515625" style="17" customWidth="1"/>
    <col min="6" max="6" width="8.28515625" style="17" customWidth="1"/>
    <col min="7" max="7" width="7.7109375" style="17" customWidth="1"/>
    <col min="8" max="8" width="8.42578125" style="17" customWidth="1"/>
    <col min="9" max="10" width="7.28515625" style="17" customWidth="1"/>
    <col min="11" max="11" width="16.5703125" style="17" customWidth="1"/>
    <col min="12" max="16384" width="14.42578125" style="17"/>
  </cols>
  <sheetData>
    <row r="1" spans="1:12" ht="74.25" customHeight="1">
      <c r="A1" s="23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16.5">
      <c r="A2" s="25"/>
      <c r="B2" s="26"/>
      <c r="C2" s="26"/>
      <c r="D2" s="26"/>
      <c r="E2" s="26"/>
      <c r="F2" s="26"/>
      <c r="G2" s="26"/>
      <c r="H2" s="26"/>
      <c r="I2" s="10"/>
      <c r="J2" s="10"/>
      <c r="K2" s="10"/>
    </row>
    <row r="3" spans="1:12" ht="90" customHeight="1">
      <c r="A3" s="27" t="str">
        <f ca="1">IFERROR(__xludf.DUMMYFUNCTION("""COMPUTED_VALUE"""),"STT")</f>
        <v>STT</v>
      </c>
      <c r="B3" s="28"/>
      <c r="C3" s="31" t="str">
        <f ca="1">IFERROR(__xludf.DUMMYFUNCTION("""COMPUTED_VALUE"""),"Tên xã, 
phường,
thị trấn")</f>
        <v>Tên xã, 
phường,
thị trấn</v>
      </c>
      <c r="D3" s="33" t="str">
        <f ca="1">IFERROR(__xludf.DUMMYFUNCTION("""COMPUTED_VALUE"""),"Tổng điểm")</f>
        <v>Tổng điểm</v>
      </c>
      <c r="E3" s="34" t="str">
        <f ca="1">IFERROR(__xludf.DUMMYFUNCTION("""COMPUTED_VALUE"""),"ĐIỂM CỦA TỪNG TIÊU CHÍ")</f>
        <v>ĐIỂM CỦA TỪNG TIÊU CHÍ</v>
      </c>
      <c r="F3" s="35"/>
      <c r="G3" s="35"/>
      <c r="H3" s="35"/>
      <c r="I3" s="36"/>
      <c r="J3" s="33" t="s">
        <v>1</v>
      </c>
      <c r="K3" s="33" t="s">
        <v>2</v>
      </c>
    </row>
    <row r="4" spans="1:12" ht="44.25" customHeight="1">
      <c r="A4" s="29"/>
      <c r="B4" s="30"/>
      <c r="C4" s="32"/>
      <c r="D4" s="32"/>
      <c r="E4" s="16" t="str">
        <f ca="1">IFERROR(__xludf.DUMMYFUNCTION("""COMPUTED_VALUE"""),"Tiêu chí 1")</f>
        <v>Tiêu chí 1</v>
      </c>
      <c r="F4" s="16" t="str">
        <f ca="1">IFERROR(__xludf.DUMMYFUNCTION("""COMPUTED_VALUE"""),"Tiêu chí 2")</f>
        <v>Tiêu chí 2</v>
      </c>
      <c r="G4" s="16" t="str">
        <f ca="1">IFERROR(__xludf.DUMMYFUNCTION("""COMPUTED_VALUE"""),"Tiêu chí 3")</f>
        <v>Tiêu chí 3</v>
      </c>
      <c r="H4" s="16" t="str">
        <f ca="1">IFERROR(__xludf.DUMMYFUNCTION("""COMPUTED_VALUE"""),"Tiêu chí 4")</f>
        <v>Tiêu chí 4</v>
      </c>
      <c r="I4" s="16" t="str">
        <f ca="1">IFERROR(__xludf.DUMMYFUNCTION("""COMPUTED_VALUE"""),"Tiêu chí 5")</f>
        <v>Tiêu chí 5</v>
      </c>
      <c r="J4" s="32"/>
      <c r="K4" s="43"/>
    </row>
    <row r="5" spans="1:12" ht="15.75">
      <c r="A5" s="15" t="str">
        <f ca="1">IFERROR(__xludf.DUMMYFUNCTION("""COMPUTED_VALUE"""),"I")</f>
        <v>I</v>
      </c>
      <c r="B5" s="38" t="s">
        <v>0</v>
      </c>
      <c r="C5" s="39"/>
      <c r="D5" s="15"/>
      <c r="E5" s="15"/>
      <c r="F5" s="15"/>
      <c r="G5" s="15"/>
      <c r="H5" s="15"/>
      <c r="I5" s="15"/>
      <c r="J5" s="15"/>
      <c r="K5" s="15"/>
    </row>
    <row r="6" spans="1:12" ht="18.75">
      <c r="A6" s="21">
        <v>1</v>
      </c>
      <c r="B6" s="22"/>
      <c r="C6" s="9" t="str">
        <f ca="1">IFERROR(__xludf.DUMMYFUNCTION("""COMPUTED_VALUE"""),"Chư Ă")</f>
        <v>Chư Ă</v>
      </c>
      <c r="D6" s="2"/>
      <c r="E6" s="2"/>
      <c r="F6" s="2"/>
      <c r="G6" s="2"/>
      <c r="H6" s="2"/>
      <c r="I6" s="2"/>
      <c r="J6" s="12"/>
      <c r="K6" s="3" t="str">
        <f ca="1">IFERROR(__xludf.DUMMYFUNCTION("""COMPUTED_VALUE"""),"Có")</f>
        <v>Có</v>
      </c>
    </row>
    <row r="7" spans="1:12" ht="18.75">
      <c r="A7" s="21">
        <v>2</v>
      </c>
      <c r="B7" s="22"/>
      <c r="C7" s="9" t="str">
        <f ca="1">IFERROR(__xludf.DUMMYFUNCTION("""COMPUTED_VALUE"""),"Gào")</f>
        <v>Gào</v>
      </c>
      <c r="D7" s="2"/>
      <c r="E7" s="2"/>
      <c r="F7" s="2"/>
      <c r="G7" s="2"/>
      <c r="H7" s="2"/>
      <c r="I7" s="2"/>
      <c r="J7" s="12"/>
      <c r="K7" s="3" t="str">
        <f ca="1">IFERROR(__xludf.DUMMYFUNCTION("""COMPUTED_VALUE"""),"Có")</f>
        <v>Có</v>
      </c>
    </row>
    <row r="8" spans="1:12" ht="18.75">
      <c r="A8" s="8"/>
      <c r="B8" s="8"/>
      <c r="C8" s="1"/>
      <c r="D8" s="11"/>
      <c r="E8" s="8"/>
      <c r="F8" s="8"/>
      <c r="G8" s="8"/>
      <c r="H8" s="8"/>
      <c r="I8" s="8"/>
      <c r="J8" s="8"/>
      <c r="K8" s="8"/>
    </row>
    <row r="9" spans="1:12" ht="15.75">
      <c r="A9" s="4"/>
      <c r="B9" s="19"/>
      <c r="C9" s="19"/>
      <c r="D9" s="19"/>
      <c r="E9" s="4"/>
      <c r="F9" s="4"/>
      <c r="G9" s="4"/>
      <c r="H9" s="4"/>
      <c r="I9" s="4"/>
      <c r="J9" s="4"/>
      <c r="K9" s="6"/>
      <c r="L9" s="4"/>
    </row>
    <row r="10" spans="1:12" ht="15.75">
      <c r="A10" s="4"/>
      <c r="B10" s="40"/>
      <c r="C10" s="41"/>
      <c r="D10" s="41"/>
      <c r="E10" s="4"/>
      <c r="F10" s="4"/>
      <c r="G10" s="4"/>
      <c r="H10" s="4"/>
      <c r="I10" s="4"/>
      <c r="J10" s="4"/>
      <c r="K10" s="19"/>
      <c r="L10" s="4"/>
    </row>
    <row r="11" spans="1:12" ht="15.75">
      <c r="A11" s="4"/>
      <c r="B11" s="40"/>
      <c r="C11" s="42"/>
      <c r="D11" s="42"/>
      <c r="E11" s="4"/>
      <c r="F11" s="4"/>
      <c r="G11" s="4"/>
      <c r="H11" s="4"/>
      <c r="I11" s="4"/>
      <c r="J11" s="4"/>
      <c r="K11" s="4"/>
      <c r="L11" s="4"/>
    </row>
    <row r="12" spans="1:12" ht="15.75">
      <c r="A12" s="4"/>
      <c r="B12" s="40"/>
      <c r="C12" s="42"/>
      <c r="D12" s="42"/>
      <c r="E12" s="4"/>
      <c r="F12" s="4"/>
      <c r="G12" s="4"/>
      <c r="H12" s="4"/>
      <c r="I12" s="4"/>
      <c r="J12" s="4"/>
      <c r="K12" s="4"/>
      <c r="L12" s="4"/>
    </row>
    <row r="13" spans="1:12" ht="18.75">
      <c r="A13" s="4"/>
      <c r="B13" s="4"/>
      <c r="C13" s="5"/>
      <c r="D13" s="4"/>
      <c r="E13" s="4"/>
      <c r="F13" s="4"/>
      <c r="G13" s="4"/>
      <c r="H13" s="4"/>
      <c r="I13" s="4"/>
      <c r="J13" s="4"/>
      <c r="K13" s="4"/>
      <c r="L13" s="4"/>
    </row>
    <row r="14" spans="1:12" ht="18.75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</row>
    <row r="15" spans="1:12" ht="18.75">
      <c r="A15" s="4"/>
      <c r="B15" s="4"/>
      <c r="C15" s="5"/>
      <c r="D15" s="4"/>
      <c r="E15" s="4"/>
      <c r="F15" s="4"/>
      <c r="G15" s="4"/>
      <c r="H15" s="4"/>
      <c r="I15" s="4"/>
      <c r="J15" s="4"/>
      <c r="K15" s="4"/>
      <c r="L15" s="4"/>
    </row>
    <row r="16" spans="1:12" ht="18.75">
      <c r="A16" s="4"/>
      <c r="B16" s="4"/>
      <c r="C16" s="5"/>
      <c r="D16" s="4"/>
      <c r="E16" s="4"/>
      <c r="F16" s="4"/>
      <c r="G16" s="4"/>
      <c r="H16" s="4"/>
      <c r="I16" s="4"/>
      <c r="J16" s="4"/>
      <c r="K16" s="4"/>
      <c r="L16" s="4"/>
    </row>
    <row r="17" spans="1:12" ht="15.75">
      <c r="A17" s="4"/>
      <c r="B17" s="13"/>
      <c r="E17" s="4"/>
      <c r="F17" s="4"/>
      <c r="G17" s="4"/>
      <c r="H17" s="4"/>
      <c r="I17" s="4"/>
      <c r="J17" s="4"/>
      <c r="L17" s="4"/>
    </row>
    <row r="18" spans="1:12" ht="18.75">
      <c r="A18" s="4"/>
      <c r="B18" s="14"/>
      <c r="C18" s="13"/>
      <c r="D18" s="13"/>
      <c r="E18" s="4"/>
      <c r="F18" s="4"/>
      <c r="G18" s="4"/>
      <c r="H18" s="4"/>
      <c r="I18" s="4"/>
      <c r="J18" s="4"/>
      <c r="K18" s="18"/>
      <c r="L18" s="4"/>
    </row>
    <row r="19" spans="1:12" ht="18.75">
      <c r="A19" s="37"/>
      <c r="B19" s="37"/>
      <c r="C19" s="37"/>
      <c r="D19" s="37"/>
      <c r="E19" s="37"/>
    </row>
    <row r="20" spans="1:12" ht="15" customHeight="1"/>
  </sheetData>
  <mergeCells count="15">
    <mergeCell ref="A1:K1"/>
    <mergeCell ref="A2:H2"/>
    <mergeCell ref="A3:B4"/>
    <mergeCell ref="C3:C4"/>
    <mergeCell ref="D3:D4"/>
    <mergeCell ref="E3:I3"/>
    <mergeCell ref="J3:J4"/>
    <mergeCell ref="B11:D11"/>
    <mergeCell ref="B12:D12"/>
    <mergeCell ref="A19:E19"/>
    <mergeCell ref="K3:K4"/>
    <mergeCell ref="A6:B6"/>
    <mergeCell ref="A7:B7"/>
    <mergeCell ref="B10:D10"/>
    <mergeCell ref="B5:C5"/>
  </mergeCells>
  <dataValidations count="1">
    <dataValidation type="list" allowBlank="1" showInputMessage="1" showErrorMessage="1" prompt="Vui lòng lựa chọn &quot;Có&quot;  hoặc &quot;Không&quot;)" sqref="K6:K7">
      <formula1>"Có,Không"</formula1>
    </dataValidation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Biểu 03 Đ</vt:lpstr>
      <vt:lpstr>BIỂU 03 KĐ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2024-01-30T06:33:11Z</cp:lastPrinted>
  <dcterms:created xsi:type="dcterms:W3CDTF">2024-01-30T05:02:42Z</dcterms:created>
  <dcterms:modified xsi:type="dcterms:W3CDTF">2024-04-10T06:42:17Z</dcterms:modified>
</cp:coreProperties>
</file>